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3\"/>
    </mc:Choice>
  </mc:AlternateContent>
  <bookViews>
    <workbookView xWindow="0" yWindow="0" windowWidth="12797" windowHeight="11854"/>
  </bookViews>
  <sheets>
    <sheet name="3-17 Skjema" sheetId="2" r:id="rId1"/>
    <sheet name="3-17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7" i="1" l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Y12" i="2" l="1"/>
  <c r="X12" i="2"/>
  <c r="V12" i="2"/>
  <c r="U12" i="2"/>
  <c r="R12" i="2"/>
  <c r="Q12" i="2"/>
  <c r="P12" i="2"/>
  <c r="O12" i="2"/>
  <c r="N12" i="2"/>
  <c r="M12" i="2"/>
  <c r="L12" i="2"/>
  <c r="K12" i="2"/>
  <c r="J12" i="2"/>
  <c r="I12" i="2"/>
  <c r="H12" i="2"/>
  <c r="F12" i="2"/>
  <c r="E12" i="2"/>
  <c r="D12" i="2"/>
  <c r="W11" i="2"/>
  <c r="W12" i="2" s="1"/>
  <c r="S11" i="2"/>
  <c r="F62" i="1"/>
  <c r="Y12" i="1"/>
  <c r="Y22" i="1" s="1"/>
  <c r="X12" i="1"/>
  <c r="V12" i="1"/>
  <c r="V22" i="1" s="1"/>
  <c r="V25" i="1" s="1"/>
  <c r="U12" i="1"/>
  <c r="F52" i="1" s="1"/>
  <c r="R12" i="1"/>
  <c r="R22" i="1" s="1"/>
  <c r="R25" i="1" s="1"/>
  <c r="Q12" i="1"/>
  <c r="Q22" i="1" s="1"/>
  <c r="Q26" i="1" s="1"/>
  <c r="P12" i="1"/>
  <c r="H63" i="1" s="1"/>
  <c r="O12" i="1"/>
  <c r="N12" i="1"/>
  <c r="N22" i="1" s="1"/>
  <c r="N26" i="1" s="1"/>
  <c r="M12" i="1"/>
  <c r="L12" i="1"/>
  <c r="F56" i="1" s="1"/>
  <c r="K12" i="1"/>
  <c r="K22" i="1" s="1"/>
  <c r="K26" i="1" s="1"/>
  <c r="J12" i="1"/>
  <c r="J22" i="1" s="1"/>
  <c r="J26" i="1" s="1"/>
  <c r="D62" i="1" s="1"/>
  <c r="I12" i="1"/>
  <c r="I22" i="1" s="1"/>
  <c r="H12" i="1"/>
  <c r="H22" i="1" s="1"/>
  <c r="F12" i="1"/>
  <c r="F22" i="1" s="1"/>
  <c r="F26" i="1" s="1"/>
  <c r="E12" i="1"/>
  <c r="E22" i="1" s="1"/>
  <c r="E26" i="1" s="1"/>
  <c r="D12" i="1"/>
  <c r="D22" i="1" s="1"/>
  <c r="W11" i="1"/>
  <c r="W12" i="1" s="1"/>
  <c r="W22" i="1" s="1"/>
  <c r="W25" i="1" s="1"/>
  <c r="S11" i="1"/>
  <c r="S12" i="1" s="1"/>
  <c r="S22" i="1" s="1"/>
  <c r="S25" i="1" s="1"/>
  <c r="AA10" i="1"/>
  <c r="H62" i="1" l="1"/>
  <c r="H64" i="1" s="1"/>
  <c r="P20" i="1" s="1"/>
  <c r="X20" i="1" s="1"/>
  <c r="X22" i="1" s="1"/>
  <c r="X25" i="1" s="1"/>
  <c r="F45" i="1"/>
  <c r="F43" i="1"/>
  <c r="D32" i="2"/>
  <c r="D35" i="2"/>
  <c r="T11" i="2"/>
  <c r="T12" i="2" s="1"/>
  <c r="S12" i="2"/>
  <c r="G62" i="1"/>
  <c r="D32" i="1"/>
  <c r="D26" i="1"/>
  <c r="I23" i="1"/>
  <c r="H23" i="1" s="1"/>
  <c r="D35" i="1"/>
  <c r="T11" i="1"/>
  <c r="D44" i="1" l="1"/>
  <c r="F44" i="1" s="1"/>
  <c r="D55" i="1" s="1"/>
  <c r="F55" i="1" s="1"/>
  <c r="F57" i="1" s="1"/>
  <c r="D49" i="1"/>
  <c r="P22" i="1"/>
  <c r="P26" i="1" s="1"/>
  <c r="F46" i="1"/>
  <c r="T18" i="1" s="1"/>
  <c r="O18" i="1" s="1"/>
  <c r="E49" i="1"/>
  <c r="F49" i="1" s="1"/>
  <c r="D51" i="1" s="1"/>
  <c r="F51" i="1" s="1"/>
  <c r="F53" i="1" s="1"/>
  <c r="D33" i="2"/>
  <c r="D34" i="2" s="1"/>
  <c r="T12" i="1"/>
  <c r="I26" i="1"/>
  <c r="F27" i="1"/>
  <c r="O22" i="1" l="1"/>
  <c r="O26" i="1" s="1"/>
  <c r="E59" i="1"/>
  <c r="L19" i="1"/>
  <c r="D59" i="1"/>
  <c r="F59" i="1" s="1"/>
  <c r="M19" i="1" s="1"/>
  <c r="M22" i="1" s="1"/>
  <c r="M26" i="1" s="1"/>
  <c r="U19" i="1"/>
  <c r="U22" i="1" s="1"/>
  <c r="U25" i="1" s="1"/>
  <c r="D36" i="2"/>
  <c r="T22" i="1"/>
  <c r="L22" i="1" l="1"/>
  <c r="L26" i="1" s="1"/>
  <c r="T25" i="1"/>
  <c r="D33" i="1" l="1"/>
  <c r="D34" i="1" s="1"/>
  <c r="D36" i="1" l="1"/>
  <c r="Y24" i="1"/>
  <c r="H24" i="1" l="1"/>
  <c r="Y25" i="1"/>
  <c r="H26" i="1" l="1"/>
  <c r="H27" i="1" l="1"/>
</calcChain>
</file>

<file path=xl/sharedStrings.xml><?xml version="1.0" encoding="utf-8"?>
<sst xmlns="http://schemas.openxmlformats.org/spreadsheetml/2006/main" count="185" uniqueCount="91">
  <si>
    <t>Endr</t>
  </si>
  <si>
    <t>Av lønnsk.</t>
  </si>
  <si>
    <t>Av salg</t>
  </si>
  <si>
    <t>Av lånet</t>
  </si>
  <si>
    <t>Eiendeler</t>
  </si>
  <si>
    <t>Egenkapital</t>
  </si>
  <si>
    <t>Gjeld</t>
  </si>
  <si>
    <t>Resultatkontoer</t>
  </si>
  <si>
    <t>Sum</t>
  </si>
  <si>
    <t xml:space="preserve"> </t>
  </si>
  <si>
    <t>Anleggs-</t>
  </si>
  <si>
    <t>Forsk.</t>
  </si>
  <si>
    <t>Egen-</t>
  </si>
  <si>
    <t>Eier</t>
  </si>
  <si>
    <t>Langs.</t>
  </si>
  <si>
    <t>Kasse-</t>
  </si>
  <si>
    <t>Pål. aga</t>
  </si>
  <si>
    <t>Skyldig</t>
  </si>
  <si>
    <t>Skyld.</t>
  </si>
  <si>
    <t>Påløpte</t>
  </si>
  <si>
    <t>Ubet.</t>
  </si>
  <si>
    <t>Drifts-</t>
  </si>
  <si>
    <t>Lønns-</t>
  </si>
  <si>
    <t>Ferie-</t>
  </si>
  <si>
    <t>Aga</t>
  </si>
  <si>
    <t>Avskr.</t>
  </si>
  <si>
    <t>Rente-</t>
  </si>
  <si>
    <t>Resul-</t>
  </si>
  <si>
    <t>Tekst</t>
  </si>
  <si>
    <t>midler</t>
  </si>
  <si>
    <t>husleie</t>
  </si>
  <si>
    <t>lønn</t>
  </si>
  <si>
    <t>kap</t>
  </si>
  <si>
    <t>privat</t>
  </si>
  <si>
    <t>gjeld</t>
  </si>
  <si>
    <t>kreditt</t>
  </si>
  <si>
    <t>feriep.</t>
  </si>
  <si>
    <t>aga.</t>
  </si>
  <si>
    <t>rentek.</t>
  </si>
  <si>
    <t>kostn.</t>
  </si>
  <si>
    <t>inntekt.</t>
  </si>
  <si>
    <t>penger</t>
  </si>
  <si>
    <t>tat</t>
  </si>
  <si>
    <t>IB</t>
  </si>
  <si>
    <t>Posteringer i året</t>
  </si>
  <si>
    <t>Saldobalanse</t>
  </si>
  <si>
    <t>Oppgjørsposteringer</t>
  </si>
  <si>
    <t>Forskudd husleie</t>
  </si>
  <si>
    <t>Ubetalt kostnad</t>
  </si>
  <si>
    <t>Forskudd lønn</t>
  </si>
  <si>
    <t>Ubetalt lønn</t>
  </si>
  <si>
    <t>Kontoll feriepenger</t>
  </si>
  <si>
    <t>Kontroll  Aga.</t>
  </si>
  <si>
    <t>Påløpte renterkostn.</t>
  </si>
  <si>
    <t>Avskrivninger</t>
  </si>
  <si>
    <t>Sum etter oppgj.poster</t>
  </si>
  <si>
    <t>Overført eier privat</t>
  </si>
  <si>
    <t>Resultat overført EK</t>
  </si>
  <si>
    <t>Resultat</t>
  </si>
  <si>
    <t>Balanse</t>
  </si>
  <si>
    <t>Balansesummer</t>
  </si>
  <si>
    <t>Resultatoversikt</t>
  </si>
  <si>
    <t>Feriepenger:</t>
  </si>
  <si>
    <t>Inntekter</t>
  </si>
  <si>
    <t>Lønnskostnader som det skal regnes av</t>
  </si>
  <si>
    <t>Kostnader</t>
  </si>
  <si>
    <t>Korrekt avsetning</t>
  </si>
  <si>
    <t>Avsatt</t>
  </si>
  <si>
    <t>Eier privat</t>
  </si>
  <si>
    <t>For lite avsatt</t>
  </si>
  <si>
    <t>Endring i egenkapital</t>
  </si>
  <si>
    <t>Arbeidsgiveravgiften</t>
  </si>
  <si>
    <t>Lønn</t>
  </si>
  <si>
    <t xml:space="preserve"> = Lønnskostnad</t>
  </si>
  <si>
    <t>Kostnad:</t>
  </si>
  <si>
    <t>Sum kostnad AGA</t>
  </si>
  <si>
    <t>Kostnadsført hittil</t>
  </si>
  <si>
    <t>AGA feriepenger</t>
  </si>
  <si>
    <t>Resten må tilhøre 6. termin</t>
  </si>
  <si>
    <t>Påløpte renter banklånet:</t>
  </si>
  <si>
    <t>Feriepenger</t>
  </si>
  <si>
    <t>Det betyr at påløpte rentekostnader må korrigeres med 0,7.</t>
  </si>
  <si>
    <t>Nr</t>
  </si>
  <si>
    <t>Ført i balansen</t>
  </si>
  <si>
    <t>Korrigering</t>
  </si>
  <si>
    <t>Oppgave 3-17 Løsning</t>
  </si>
  <si>
    <t xml:space="preserve">  Oppgave 3-17</t>
  </si>
  <si>
    <t>Oppgave 3-17 Skjema</t>
  </si>
  <si>
    <t>I saldobalansen er det et forskuddsbeløp på 6 på konto 1700. Det betyr at det er tilstrekkelig å korrigere med 24 for at UB-beløpet skal bli 30. Da blir kostnaden på konto 7900 automatisk korrekt.</t>
  </si>
  <si>
    <t>I saldobalansen er det en ubetalt kostnad på konto 2955. Dette beløpet må øke med 7 for at UB-beløpet skal bli korrekt. Da blir kostnaden korrekt.</t>
  </si>
  <si>
    <t>Berte Nielsen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</si>
</sst>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5" x14ac:knownFonts="1">
    <font>
      <sz val="11"/>
      <name val="Trebuchet MS"/>
      <family val="2"/>
    </font>
    <font>
      <sz val="11"/>
      <name val="Trebuchet MS"/>
      <family val="2"/>
    </font>
    <font>
      <sz val="10"/>
      <name val="Trebuchet MS"/>
      <family val="2"/>
    </font>
    <font>
      <b/>
      <u/>
      <sz val="10"/>
      <name val="Trebuchet MS"/>
      <family val="2"/>
    </font>
    <font>
      <i/>
      <sz val="10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89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0" fontId="2" fillId="0" borderId="0" xfId="1" applyFont="1" applyBorder="1"/>
    <xf numFmtId="0" fontId="3" fillId="0" borderId="0" xfId="1" applyFont="1" applyAlignment="1">
      <alignment horizontal="left"/>
    </xf>
    <xf numFmtId="0" fontId="2" fillId="2" borderId="0" xfId="1" applyFont="1" applyFill="1"/>
    <xf numFmtId="9" fontId="2" fillId="2" borderId="0" xfId="1" applyNumberFormat="1" applyFont="1" applyFill="1"/>
    <xf numFmtId="9" fontId="2" fillId="0" borderId="0" xfId="1" applyNumberFormat="1" applyFont="1"/>
    <xf numFmtId="0" fontId="2" fillId="0" borderId="6" xfId="1" applyFont="1" applyBorder="1" applyAlignment="1">
      <alignment horizontal="center"/>
    </xf>
    <xf numFmtId="1" fontId="2" fillId="0" borderId="0" xfId="1" applyNumberFormat="1" applyFont="1" applyAlignment="1">
      <alignment horizontal="center"/>
    </xf>
    <xf numFmtId="1" fontId="2" fillId="0" borderId="0" xfId="2" applyNumberFormat="1" applyFont="1" applyBorder="1" applyAlignment="1">
      <alignment horizontal="center"/>
    </xf>
    <xf numFmtId="1" fontId="2" fillId="0" borderId="0" xfId="1" applyNumberFormat="1" applyFont="1" applyBorder="1" applyAlignment="1">
      <alignment horizontal="center"/>
    </xf>
    <xf numFmtId="3" fontId="2" fillId="0" borderId="0" xfId="2" applyNumberFormat="1" applyFont="1" applyBorder="1" applyAlignment="1">
      <alignment horizontal="left"/>
    </xf>
    <xf numFmtId="0" fontId="2" fillId="0" borderId="0" xfId="1" applyFont="1" applyBorder="1" applyAlignment="1">
      <alignment horizontal="center"/>
    </xf>
    <xf numFmtId="3" fontId="2" fillId="0" borderId="0" xfId="2" applyNumberFormat="1" applyFont="1" applyBorder="1" applyAlignment="1">
      <alignment horizontal="center"/>
    </xf>
    <xf numFmtId="3" fontId="2" fillId="0" borderId="8" xfId="2" applyNumberFormat="1" applyFont="1" applyBorder="1"/>
    <xf numFmtId="3" fontId="2" fillId="0" borderId="10" xfId="2" applyNumberFormat="1" applyFont="1" applyBorder="1" applyAlignment="1">
      <alignment horizontal="center"/>
    </xf>
    <xf numFmtId="3" fontId="2" fillId="0" borderId="10" xfId="2" applyNumberFormat="1" applyFont="1" applyBorder="1"/>
    <xf numFmtId="164" fontId="2" fillId="0" borderId="10" xfId="2" applyNumberFormat="1" applyFont="1" applyFill="1" applyBorder="1"/>
    <xf numFmtId="164" fontId="2" fillId="0" borderId="7" xfId="2" applyNumberFormat="1" applyFont="1" applyFill="1" applyBorder="1"/>
    <xf numFmtId="3" fontId="2" fillId="0" borderId="6" xfId="2" applyNumberFormat="1" applyFont="1" applyBorder="1"/>
    <xf numFmtId="3" fontId="2" fillId="0" borderId="10" xfId="2" applyNumberFormat="1" applyFont="1" applyFill="1" applyBorder="1"/>
    <xf numFmtId="3" fontId="4" fillId="0" borderId="10" xfId="2" applyNumberFormat="1" applyFont="1" applyBorder="1"/>
    <xf numFmtId="0" fontId="2" fillId="0" borderId="10" xfId="1" applyFont="1" applyFill="1" applyBorder="1"/>
    <xf numFmtId="3" fontId="2" fillId="3" borderId="10" xfId="2" applyNumberFormat="1" applyFont="1" applyFill="1" applyBorder="1"/>
    <xf numFmtId="164" fontId="2" fillId="3" borderId="10" xfId="2" applyNumberFormat="1" applyFont="1" applyFill="1" applyBorder="1"/>
    <xf numFmtId="3" fontId="2" fillId="4" borderId="10" xfId="2" applyNumberFormat="1" applyFont="1" applyFill="1" applyBorder="1"/>
    <xf numFmtId="164" fontId="2" fillId="4" borderId="10" xfId="2" applyNumberFormat="1" applyFont="1" applyFill="1" applyBorder="1"/>
    <xf numFmtId="0" fontId="2" fillId="0" borderId="0" xfId="1" applyFont="1" applyFill="1"/>
    <xf numFmtId="3" fontId="2" fillId="0" borderId="10" xfId="2" applyNumberFormat="1" applyFont="1" applyFill="1" applyBorder="1" applyAlignment="1">
      <alignment horizontal="center"/>
    </xf>
    <xf numFmtId="3" fontId="2" fillId="0" borderId="3" xfId="2" applyNumberFormat="1" applyFont="1" applyFill="1" applyBorder="1"/>
    <xf numFmtId="3" fontId="2" fillId="0" borderId="4" xfId="2" applyNumberFormat="1" applyFont="1" applyFill="1" applyBorder="1"/>
    <xf numFmtId="3" fontId="2" fillId="0" borderId="5" xfId="2" applyNumberFormat="1" applyFont="1" applyFill="1" applyBorder="1"/>
    <xf numFmtId="3" fontId="2" fillId="0" borderId="8" xfId="2" applyNumberFormat="1" applyFont="1" applyFill="1" applyBorder="1"/>
    <xf numFmtId="3" fontId="2" fillId="0" borderId="0" xfId="2" applyNumberFormat="1" applyFont="1" applyFill="1" applyBorder="1"/>
    <xf numFmtId="0" fontId="2" fillId="0" borderId="0" xfId="1" applyFont="1" applyFill="1" applyBorder="1"/>
    <xf numFmtId="0" fontId="2" fillId="0" borderId="4" xfId="1" applyFont="1" applyBorder="1"/>
    <xf numFmtId="0" fontId="4" fillId="0" borderId="0" xfId="1" applyFont="1" applyBorder="1"/>
    <xf numFmtId="164" fontId="2" fillId="0" borderId="0" xfId="1" applyNumberFormat="1" applyFont="1"/>
    <xf numFmtId="164" fontId="2" fillId="0" borderId="0" xfId="1" applyNumberFormat="1" applyFont="1" applyBorder="1"/>
    <xf numFmtId="164" fontId="2" fillId="0" borderId="0" xfId="2" applyNumberFormat="1" applyFont="1" applyFill="1" applyBorder="1"/>
    <xf numFmtId="165" fontId="2" fillId="0" borderId="0" xfId="1" applyNumberFormat="1" applyFont="1" applyBorder="1"/>
    <xf numFmtId="0" fontId="2" fillId="0" borderId="11" xfId="1" applyFont="1" applyBorder="1"/>
    <xf numFmtId="164" fontId="2" fillId="0" borderId="11" xfId="1" applyNumberFormat="1" applyFont="1" applyBorder="1"/>
    <xf numFmtId="165" fontId="2" fillId="0" borderId="4" xfId="1" applyNumberFormat="1" applyFont="1" applyBorder="1"/>
    <xf numFmtId="164" fontId="2" fillId="0" borderId="4" xfId="1" applyNumberFormat="1" applyFont="1" applyBorder="1"/>
    <xf numFmtId="0" fontId="4" fillId="0" borderId="0" xfId="1" applyFont="1"/>
    <xf numFmtId="165" fontId="2" fillId="0" borderId="0" xfId="1" applyNumberFormat="1" applyFont="1"/>
    <xf numFmtId="165" fontId="2" fillId="0" borderId="12" xfId="1" applyNumberFormat="1" applyFont="1" applyBorder="1"/>
    <xf numFmtId="1" fontId="2" fillId="5" borderId="7" xfId="2" applyNumberFormat="1" applyFont="1" applyFill="1" applyBorder="1" applyAlignment="1">
      <alignment horizontal="center"/>
    </xf>
    <xf numFmtId="1" fontId="2" fillId="5" borderId="2" xfId="2" applyNumberFormat="1" applyFont="1" applyFill="1" applyBorder="1" applyAlignment="1">
      <alignment horizontal="center"/>
    </xf>
    <xf numFmtId="1" fontId="2" fillId="5" borderId="1" xfId="2" applyNumberFormat="1" applyFont="1" applyFill="1" applyBorder="1" applyAlignment="1">
      <alignment horizontal="center"/>
    </xf>
    <xf numFmtId="3" fontId="2" fillId="5" borderId="6" xfId="2" applyNumberFormat="1" applyFont="1" applyFill="1" applyBorder="1" applyAlignment="1">
      <alignment horizontal="left"/>
    </xf>
    <xf numFmtId="3" fontId="2" fillId="5" borderId="6" xfId="2" applyNumberFormat="1" applyFont="1" applyFill="1" applyBorder="1" applyAlignment="1">
      <alignment horizontal="center"/>
    </xf>
    <xf numFmtId="3" fontId="2" fillId="5" borderId="1" xfId="2" applyNumberFormat="1" applyFont="1" applyFill="1" applyBorder="1" applyAlignment="1">
      <alignment horizontal="center"/>
    </xf>
    <xf numFmtId="3" fontId="2" fillId="5" borderId="2" xfId="2" applyNumberFormat="1" applyFont="1" applyFill="1" applyBorder="1" applyAlignment="1">
      <alignment horizontal="center"/>
    </xf>
    <xf numFmtId="1" fontId="2" fillId="5" borderId="1" xfId="1" applyNumberFormat="1" applyFont="1" applyFill="1" applyBorder="1" applyAlignment="1">
      <alignment horizontal="center"/>
    </xf>
    <xf numFmtId="0" fontId="2" fillId="5" borderId="7" xfId="1" applyFont="1" applyFill="1" applyBorder="1" applyAlignment="1">
      <alignment horizontal="center"/>
    </xf>
    <xf numFmtId="0" fontId="2" fillId="5" borderId="7" xfId="1" applyFont="1" applyFill="1" applyBorder="1"/>
    <xf numFmtId="3" fontId="2" fillId="5" borderId="7" xfId="2" applyNumberFormat="1" applyFont="1" applyFill="1" applyBorder="1" applyAlignment="1">
      <alignment horizontal="left"/>
    </xf>
    <xf numFmtId="3" fontId="2" fillId="5" borderId="7" xfId="2" applyNumberFormat="1" applyFont="1" applyFill="1" applyBorder="1" applyAlignment="1">
      <alignment horizontal="center"/>
    </xf>
    <xf numFmtId="0" fontId="2" fillId="5" borderId="1" xfId="1" applyFont="1" applyFill="1" applyBorder="1" applyAlignment="1">
      <alignment horizontal="right"/>
    </xf>
    <xf numFmtId="3" fontId="2" fillId="5" borderId="8" xfId="2" applyNumberFormat="1" applyFont="1" applyFill="1" applyBorder="1"/>
    <xf numFmtId="3" fontId="2" fillId="4" borderId="10" xfId="2" applyNumberFormat="1" applyFont="1" applyFill="1" applyBorder="1" applyAlignment="1">
      <alignment horizontal="center"/>
    </xf>
    <xf numFmtId="3" fontId="2" fillId="6" borderId="10" xfId="2" applyNumberFormat="1" applyFont="1" applyFill="1" applyBorder="1" applyAlignment="1">
      <alignment horizontal="center"/>
    </xf>
    <xf numFmtId="3" fontId="4" fillId="6" borderId="10" xfId="2" applyNumberFormat="1" applyFont="1" applyFill="1" applyBorder="1"/>
    <xf numFmtId="164" fontId="2" fillId="6" borderId="10" xfId="2" applyNumberFormat="1" applyFont="1" applyFill="1" applyBorder="1"/>
    <xf numFmtId="3" fontId="2" fillId="6" borderId="10" xfId="2" applyNumberFormat="1" applyFont="1" applyFill="1" applyBorder="1"/>
    <xf numFmtId="3" fontId="2" fillId="7" borderId="10" xfId="2" applyNumberFormat="1" applyFont="1" applyFill="1" applyBorder="1"/>
    <xf numFmtId="164" fontId="2" fillId="7" borderId="10" xfId="2" applyNumberFormat="1" applyFont="1" applyFill="1" applyBorder="1"/>
    <xf numFmtId="164" fontId="2" fillId="8" borderId="10" xfId="2" applyNumberFormat="1" applyFont="1" applyFill="1" applyBorder="1"/>
    <xf numFmtId="0" fontId="2" fillId="0" borderId="1" xfId="1" applyFont="1" applyFill="1" applyBorder="1" applyAlignment="1">
      <alignment horizontal="center"/>
    </xf>
    <xf numFmtId="1" fontId="2" fillId="0" borderId="7" xfId="1" applyNumberFormat="1" applyFont="1" applyFill="1" applyBorder="1" applyAlignment="1">
      <alignment horizontal="center"/>
    </xf>
    <xf numFmtId="0" fontId="2" fillId="0" borderId="7" xfId="1" applyFont="1" applyFill="1" applyBorder="1"/>
    <xf numFmtId="3" fontId="2" fillId="0" borderId="7" xfId="2" applyNumberFormat="1" applyFont="1" applyFill="1" applyBorder="1" applyAlignment="1">
      <alignment horizontal="center"/>
    </xf>
    <xf numFmtId="0" fontId="2" fillId="5" borderId="2" xfId="1" applyFont="1" applyFill="1" applyBorder="1" applyAlignment="1">
      <alignment horizontal="center"/>
    </xf>
    <xf numFmtId="16" fontId="2" fillId="5" borderId="13" xfId="1" applyNumberFormat="1" applyFont="1" applyFill="1" applyBorder="1"/>
    <xf numFmtId="1" fontId="2" fillId="5" borderId="6" xfId="2" applyNumberFormat="1" applyFont="1" applyFill="1" applyBorder="1" applyAlignment="1">
      <alignment horizontal="center"/>
    </xf>
    <xf numFmtId="1" fontId="2" fillId="5" borderId="14" xfId="2" applyNumberFormat="1" applyFont="1" applyFill="1" applyBorder="1" applyAlignment="1">
      <alignment horizontal="center"/>
    </xf>
    <xf numFmtId="3" fontId="2" fillId="5" borderId="9" xfId="2" applyNumberFormat="1" applyFont="1" applyFill="1" applyBorder="1" applyAlignment="1">
      <alignment horizontal="center"/>
    </xf>
    <xf numFmtId="3" fontId="2" fillId="5" borderId="15" xfId="2" applyNumberFormat="1" applyFont="1" applyFill="1" applyBorder="1" applyAlignment="1">
      <alignment horizontal="left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2" fillId="5" borderId="3" xfId="1" applyFont="1" applyFill="1" applyBorder="1" applyAlignment="1">
      <alignment horizontal="center"/>
    </xf>
    <xf numFmtId="0" fontId="2" fillId="5" borderId="4" xfId="1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5" xfId="1" applyFont="1" applyFill="1" applyBorder="1" applyAlignment="1">
      <alignment horizontal="center"/>
    </xf>
  </cellXfs>
  <cellStyles count="3">
    <cellStyle name="Normal" xfId="0" builtinId="0"/>
    <cellStyle name="Normal_Periodiseringer" xfId="1"/>
    <cellStyle name="Normal_Regnska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L51"/>
  <sheetViews>
    <sheetView showGridLines="0" showZeros="0" tabSelected="1" workbookViewId="0">
      <selection activeCell="C8" sqref="C8"/>
    </sheetView>
  </sheetViews>
  <sheetFormatPr defaultColWidth="11" defaultRowHeight="12.9" x14ac:dyDescent="0.35"/>
  <cols>
    <col min="1" max="1" width="3" style="1" customWidth="1"/>
    <col min="2" max="2" width="2.640625" style="2" customWidth="1"/>
    <col min="3" max="3" width="19" style="1" customWidth="1"/>
    <col min="4" max="6" width="6.7109375" style="1" customWidth="1"/>
    <col min="7" max="7" width="1.2109375" style="35" customWidth="1"/>
    <col min="8" max="25" width="5.640625" style="1" customWidth="1"/>
    <col min="26" max="26" width="1.640625" style="3" customWidth="1"/>
    <col min="27" max="28" width="5.640625" style="1" customWidth="1"/>
    <col min="29" max="29" width="20.640625" style="1" customWidth="1"/>
    <col min="30" max="30" width="5.5" style="1" customWidth="1"/>
    <col min="31" max="31" width="5.85546875" style="1" customWidth="1"/>
    <col min="32" max="32" width="8.640625" style="1" customWidth="1"/>
    <col min="33" max="33" width="4" style="1" customWidth="1"/>
    <col min="34" max="34" width="14" style="1" customWidth="1"/>
    <col min="35" max="35" width="11" style="1"/>
    <col min="36" max="37" width="11" style="3"/>
    <col min="38" max="16384" width="11" style="1"/>
  </cols>
  <sheetData>
    <row r="2" spans="2:37" x14ac:dyDescent="0.35">
      <c r="B2" s="4" t="s">
        <v>87</v>
      </c>
    </row>
    <row r="4" spans="2:37" hidden="1" x14ac:dyDescent="0.35">
      <c r="J4" s="1" t="s">
        <v>0</v>
      </c>
      <c r="S4" s="2"/>
      <c r="T4" s="82" t="s">
        <v>1</v>
      </c>
      <c r="U4" s="82"/>
      <c r="V4" s="2"/>
      <c r="W4" s="1" t="s">
        <v>2</v>
      </c>
      <c r="X4" s="1" t="s">
        <v>3</v>
      </c>
    </row>
    <row r="5" spans="2:37" hidden="1" x14ac:dyDescent="0.35">
      <c r="D5" s="5"/>
      <c r="E5" s="5"/>
      <c r="F5" s="5"/>
      <c r="J5" s="5">
        <v>20</v>
      </c>
      <c r="S5" s="6">
        <v>0.45</v>
      </c>
      <c r="T5" s="6">
        <v>0.1</v>
      </c>
      <c r="U5" s="6">
        <v>0.13</v>
      </c>
      <c r="V5" s="6"/>
      <c r="W5" s="7">
        <v>0.3</v>
      </c>
      <c r="X5" s="7">
        <v>0.06</v>
      </c>
    </row>
    <row r="6" spans="2:37" ht="16.5" customHeight="1" x14ac:dyDescent="0.35">
      <c r="B6" s="75"/>
      <c r="C6" s="76" t="s">
        <v>86</v>
      </c>
      <c r="D6" s="83" t="s">
        <v>4</v>
      </c>
      <c r="E6" s="84"/>
      <c r="F6" s="84"/>
      <c r="G6" s="71"/>
      <c r="H6" s="85" t="s">
        <v>5</v>
      </c>
      <c r="I6" s="86"/>
      <c r="J6" s="85" t="s">
        <v>6</v>
      </c>
      <c r="K6" s="87"/>
      <c r="L6" s="87"/>
      <c r="M6" s="87"/>
      <c r="N6" s="87"/>
      <c r="O6" s="87"/>
      <c r="P6" s="87"/>
      <c r="Q6" s="86"/>
      <c r="R6" s="83" t="s">
        <v>7</v>
      </c>
      <c r="S6" s="84"/>
      <c r="T6" s="84"/>
      <c r="U6" s="84"/>
      <c r="V6" s="84"/>
      <c r="W6" s="84"/>
      <c r="X6" s="84"/>
      <c r="Y6" s="88"/>
      <c r="Z6" s="8"/>
    </row>
    <row r="7" spans="2:37" s="9" customFormat="1" x14ac:dyDescent="0.35">
      <c r="B7" s="77"/>
      <c r="C7" s="78"/>
      <c r="D7" s="50">
        <v>1200</v>
      </c>
      <c r="E7" s="50">
        <v>1700</v>
      </c>
      <c r="F7" s="51">
        <v>1702</v>
      </c>
      <c r="G7" s="72"/>
      <c r="H7" s="56">
        <v>2000</v>
      </c>
      <c r="I7" s="56">
        <v>2010</v>
      </c>
      <c r="J7" s="56">
        <v>2200</v>
      </c>
      <c r="K7" s="56">
        <v>2380</v>
      </c>
      <c r="L7" s="51">
        <v>2780</v>
      </c>
      <c r="M7" s="51">
        <v>2790</v>
      </c>
      <c r="N7" s="51">
        <v>2930</v>
      </c>
      <c r="O7" s="51">
        <v>2940</v>
      </c>
      <c r="P7" s="51">
        <v>2950</v>
      </c>
      <c r="Q7" s="51">
        <v>2955</v>
      </c>
      <c r="R7" s="56">
        <v>3000</v>
      </c>
      <c r="S7" s="56">
        <v>5000</v>
      </c>
      <c r="T7" s="56">
        <v>5180</v>
      </c>
      <c r="U7" s="56">
        <v>5400</v>
      </c>
      <c r="V7" s="56">
        <v>6000</v>
      </c>
      <c r="W7" s="56">
        <v>7900</v>
      </c>
      <c r="X7" s="56">
        <v>8150</v>
      </c>
      <c r="Y7" s="56">
        <v>8970</v>
      </c>
      <c r="Z7" s="10" t="s">
        <v>9</v>
      </c>
      <c r="AJ7" s="11"/>
      <c r="AK7" s="11"/>
    </row>
    <row r="8" spans="2:37" s="2" customFormat="1" x14ac:dyDescent="0.35">
      <c r="B8" s="79"/>
      <c r="C8" s="80" t="s">
        <v>90</v>
      </c>
      <c r="D8" s="52" t="s">
        <v>10</v>
      </c>
      <c r="E8" s="53" t="s">
        <v>11</v>
      </c>
      <c r="F8" s="53" t="s">
        <v>11</v>
      </c>
      <c r="G8" s="73"/>
      <c r="H8" s="57" t="s">
        <v>12</v>
      </c>
      <c r="I8" s="57" t="s">
        <v>13</v>
      </c>
      <c r="J8" s="57" t="s">
        <v>14</v>
      </c>
      <c r="K8" s="58" t="s">
        <v>15</v>
      </c>
      <c r="L8" s="59" t="s">
        <v>16</v>
      </c>
      <c r="M8" s="60" t="s">
        <v>17</v>
      </c>
      <c r="N8" s="60" t="s">
        <v>18</v>
      </c>
      <c r="O8" s="60" t="s">
        <v>17</v>
      </c>
      <c r="P8" s="59" t="s">
        <v>19</v>
      </c>
      <c r="Q8" s="60" t="s">
        <v>20</v>
      </c>
      <c r="R8" s="57" t="s">
        <v>21</v>
      </c>
      <c r="S8" s="57" t="s">
        <v>22</v>
      </c>
      <c r="T8" s="57" t="s">
        <v>23</v>
      </c>
      <c r="U8" s="57" t="s">
        <v>24</v>
      </c>
      <c r="V8" s="57" t="s">
        <v>25</v>
      </c>
      <c r="W8" s="57" t="s">
        <v>21</v>
      </c>
      <c r="X8" s="57" t="s">
        <v>26</v>
      </c>
      <c r="Y8" s="57" t="s">
        <v>27</v>
      </c>
      <c r="Z8" s="12"/>
      <c r="AJ8" s="13"/>
      <c r="AK8" s="13"/>
    </row>
    <row r="9" spans="2:37" x14ac:dyDescent="0.35">
      <c r="B9" s="54" t="s">
        <v>82</v>
      </c>
      <c r="C9" s="55" t="s">
        <v>28</v>
      </c>
      <c r="D9" s="53" t="s">
        <v>29</v>
      </c>
      <c r="E9" s="53" t="s">
        <v>30</v>
      </c>
      <c r="F9" s="53" t="s">
        <v>31</v>
      </c>
      <c r="G9" s="74" t="s">
        <v>9</v>
      </c>
      <c r="H9" s="60" t="s">
        <v>32</v>
      </c>
      <c r="I9" s="60" t="s">
        <v>33</v>
      </c>
      <c r="J9" s="60" t="s">
        <v>34</v>
      </c>
      <c r="K9" s="60" t="s">
        <v>35</v>
      </c>
      <c r="L9" s="60" t="s">
        <v>36</v>
      </c>
      <c r="M9" s="60" t="s">
        <v>37</v>
      </c>
      <c r="N9" s="60" t="s">
        <v>31</v>
      </c>
      <c r="O9" s="59" t="s">
        <v>36</v>
      </c>
      <c r="P9" s="59" t="s">
        <v>38</v>
      </c>
      <c r="Q9" s="60" t="s">
        <v>39</v>
      </c>
      <c r="R9" s="60" t="s">
        <v>40</v>
      </c>
      <c r="S9" s="60" t="s">
        <v>39</v>
      </c>
      <c r="T9" s="60" t="s">
        <v>41</v>
      </c>
      <c r="U9" s="60"/>
      <c r="V9" s="60"/>
      <c r="W9" s="59" t="s">
        <v>39</v>
      </c>
      <c r="X9" s="60" t="s">
        <v>39</v>
      </c>
      <c r="Y9" s="60" t="s">
        <v>42</v>
      </c>
      <c r="Z9" s="14" t="s">
        <v>9</v>
      </c>
    </row>
    <row r="10" spans="2:37" ht="15" customHeight="1" x14ac:dyDescent="0.35">
      <c r="B10" s="63"/>
      <c r="C10" s="26" t="s">
        <v>43</v>
      </c>
      <c r="D10" s="27">
        <v>400</v>
      </c>
      <c r="E10" s="27">
        <v>6</v>
      </c>
      <c r="F10" s="27">
        <v>3</v>
      </c>
      <c r="G10" s="19"/>
      <c r="H10" s="27">
        <v>-120</v>
      </c>
      <c r="I10" s="27"/>
      <c r="J10" s="27">
        <v>-150</v>
      </c>
      <c r="K10" s="27">
        <v>-56.475000000000001</v>
      </c>
      <c r="L10" s="27">
        <v>-4.8</v>
      </c>
      <c r="M10" s="27">
        <v>-10.725</v>
      </c>
      <c r="N10" s="27">
        <v>-10</v>
      </c>
      <c r="O10" s="27">
        <v>-40</v>
      </c>
      <c r="P10" s="27">
        <v>-2</v>
      </c>
      <c r="Q10" s="27">
        <v>-15</v>
      </c>
      <c r="R10" s="27"/>
      <c r="S10" s="27"/>
      <c r="T10" s="27"/>
      <c r="U10" s="27"/>
      <c r="V10" s="27"/>
      <c r="W10" s="27"/>
      <c r="X10" s="27"/>
      <c r="Y10" s="27"/>
      <c r="Z10" s="20"/>
    </row>
    <row r="11" spans="2:37" ht="15" customHeight="1" x14ac:dyDescent="0.35">
      <c r="B11" s="63"/>
      <c r="C11" s="26" t="s">
        <v>44</v>
      </c>
      <c r="D11" s="27"/>
      <c r="E11" s="27"/>
      <c r="F11" s="27"/>
      <c r="G11" s="19"/>
      <c r="H11" s="27"/>
      <c r="I11" s="27">
        <v>160</v>
      </c>
      <c r="J11" s="27">
        <v>20</v>
      </c>
      <c r="K11" s="27">
        <v>-39.805000000000064</v>
      </c>
      <c r="L11" s="27">
        <v>-1.5449999999999999</v>
      </c>
      <c r="M11" s="27">
        <v>-2</v>
      </c>
      <c r="N11" s="27"/>
      <c r="O11" s="27">
        <v>-5</v>
      </c>
      <c r="P11" s="27"/>
      <c r="Q11" s="27"/>
      <c r="R11" s="26">
        <v>-1000</v>
      </c>
      <c r="S11" s="27">
        <f>-$R11*S5</f>
        <v>450</v>
      </c>
      <c r="T11" s="27">
        <f>+$S11*T5</f>
        <v>45</v>
      </c>
      <c r="U11" s="27">
        <v>64.349999999999994</v>
      </c>
      <c r="V11" s="27"/>
      <c r="W11" s="27">
        <f>-$R11*W5</f>
        <v>300</v>
      </c>
      <c r="X11" s="27">
        <v>9</v>
      </c>
      <c r="Y11" s="27"/>
      <c r="Z11" s="20"/>
    </row>
    <row r="12" spans="2:37" ht="15" customHeight="1" x14ac:dyDescent="0.35">
      <c r="B12" s="63"/>
      <c r="C12" s="26" t="s">
        <v>45</v>
      </c>
      <c r="D12" s="27">
        <f>SUM(D10:D11)</f>
        <v>400</v>
      </c>
      <c r="E12" s="27">
        <f>SUM(E10:E11)</f>
        <v>6</v>
      </c>
      <c r="F12" s="27">
        <f>SUM(F10:F11)</f>
        <v>3</v>
      </c>
      <c r="G12" s="19"/>
      <c r="H12" s="27">
        <f t="shared" ref="H12:Y12" si="0">SUM(H10:H11)</f>
        <v>-120</v>
      </c>
      <c r="I12" s="27">
        <f t="shared" si="0"/>
        <v>160</v>
      </c>
      <c r="J12" s="27">
        <f t="shared" si="0"/>
        <v>-130</v>
      </c>
      <c r="K12" s="27">
        <f t="shared" si="0"/>
        <v>-96.280000000000058</v>
      </c>
      <c r="L12" s="27">
        <f t="shared" si="0"/>
        <v>-6.3449999999999998</v>
      </c>
      <c r="M12" s="27">
        <f t="shared" si="0"/>
        <v>-12.725</v>
      </c>
      <c r="N12" s="27">
        <f t="shared" si="0"/>
        <v>-10</v>
      </c>
      <c r="O12" s="27">
        <f t="shared" si="0"/>
        <v>-45</v>
      </c>
      <c r="P12" s="27">
        <f t="shared" si="0"/>
        <v>-2</v>
      </c>
      <c r="Q12" s="27">
        <f t="shared" si="0"/>
        <v>-15</v>
      </c>
      <c r="R12" s="26">
        <f t="shared" si="0"/>
        <v>-1000</v>
      </c>
      <c r="S12" s="27">
        <f t="shared" si="0"/>
        <v>450</v>
      </c>
      <c r="T12" s="27">
        <f t="shared" si="0"/>
        <v>45</v>
      </c>
      <c r="U12" s="27">
        <f t="shared" si="0"/>
        <v>64.349999999999994</v>
      </c>
      <c r="V12" s="27">
        <f t="shared" si="0"/>
        <v>0</v>
      </c>
      <c r="W12" s="27">
        <f t="shared" si="0"/>
        <v>300</v>
      </c>
      <c r="X12" s="27">
        <f t="shared" si="0"/>
        <v>9</v>
      </c>
      <c r="Y12" s="27">
        <f t="shared" si="0"/>
        <v>0</v>
      </c>
      <c r="Z12" s="20"/>
    </row>
    <row r="13" spans="2:37" ht="15" customHeight="1" x14ac:dyDescent="0.35">
      <c r="B13" s="16"/>
      <c r="C13" s="22" t="s">
        <v>46</v>
      </c>
      <c r="D13" s="18"/>
      <c r="E13" s="18"/>
      <c r="F13" s="18"/>
      <c r="G13" s="19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21"/>
      <c r="S13" s="18"/>
      <c r="T13" s="18"/>
      <c r="U13" s="18"/>
      <c r="V13" s="18"/>
      <c r="W13" s="18"/>
      <c r="X13" s="18"/>
      <c r="Y13" s="18"/>
      <c r="Z13" s="20"/>
    </row>
    <row r="14" spans="2:37" ht="15" customHeight="1" x14ac:dyDescent="0.35">
      <c r="B14" s="16">
        <v>1</v>
      </c>
      <c r="C14" s="17" t="s">
        <v>47</v>
      </c>
      <c r="D14" s="18"/>
      <c r="E14" s="18"/>
      <c r="F14" s="18"/>
      <c r="G14" s="19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21"/>
      <c r="S14" s="18"/>
      <c r="T14" s="18"/>
      <c r="U14" s="18"/>
      <c r="V14" s="18"/>
      <c r="W14" s="18"/>
      <c r="X14" s="18"/>
      <c r="Y14" s="18"/>
      <c r="Z14" s="20"/>
    </row>
    <row r="15" spans="2:37" ht="15" customHeight="1" x14ac:dyDescent="0.35">
      <c r="B15" s="16">
        <v>2</v>
      </c>
      <c r="C15" s="17" t="s">
        <v>48</v>
      </c>
      <c r="D15" s="18"/>
      <c r="E15" s="18"/>
      <c r="F15" s="18"/>
      <c r="G15" s="19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21"/>
      <c r="S15" s="18"/>
      <c r="T15" s="18"/>
      <c r="U15" s="18"/>
      <c r="V15" s="18"/>
      <c r="W15" s="18"/>
      <c r="X15" s="18"/>
      <c r="Y15" s="18"/>
      <c r="Z15" s="20"/>
    </row>
    <row r="16" spans="2:37" ht="15" customHeight="1" x14ac:dyDescent="0.35">
      <c r="B16" s="16">
        <v>3</v>
      </c>
      <c r="C16" s="17" t="s">
        <v>49</v>
      </c>
      <c r="D16" s="18"/>
      <c r="E16" s="23"/>
      <c r="F16" s="18"/>
      <c r="G16" s="19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21"/>
      <c r="S16" s="18"/>
      <c r="T16" s="18"/>
      <c r="U16" s="18"/>
      <c r="V16" s="18"/>
      <c r="W16" s="23"/>
      <c r="X16" s="18"/>
      <c r="Y16" s="18"/>
      <c r="Z16" s="20"/>
    </row>
    <row r="17" spans="2:37" ht="15" customHeight="1" x14ac:dyDescent="0.35">
      <c r="B17" s="16">
        <v>3</v>
      </c>
      <c r="C17" s="17" t="s">
        <v>50</v>
      </c>
      <c r="D17" s="18"/>
      <c r="E17" s="23"/>
      <c r="F17" s="18"/>
      <c r="G17" s="19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21"/>
      <c r="S17" s="18"/>
      <c r="T17" s="18"/>
      <c r="U17" s="18"/>
      <c r="V17" s="18"/>
      <c r="W17" s="23"/>
      <c r="X17" s="18"/>
      <c r="Y17" s="18"/>
      <c r="Z17" s="20"/>
    </row>
    <row r="18" spans="2:37" ht="15" customHeight="1" x14ac:dyDescent="0.35">
      <c r="B18" s="16">
        <v>4</v>
      </c>
      <c r="C18" s="17" t="s">
        <v>51</v>
      </c>
      <c r="D18" s="18"/>
      <c r="E18" s="18"/>
      <c r="F18" s="18"/>
      <c r="G18" s="19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21"/>
      <c r="S18" s="18"/>
      <c r="T18" s="18"/>
      <c r="U18" s="23"/>
      <c r="V18" s="18"/>
      <c r="W18" s="18"/>
      <c r="X18" s="18"/>
      <c r="Y18" s="18"/>
      <c r="Z18" s="20"/>
    </row>
    <row r="19" spans="2:37" ht="15" customHeight="1" x14ac:dyDescent="0.35">
      <c r="B19" s="16">
        <v>5</v>
      </c>
      <c r="C19" s="17" t="s">
        <v>52</v>
      </c>
      <c r="D19" s="18"/>
      <c r="E19" s="18"/>
      <c r="F19" s="18"/>
      <c r="G19" s="19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21"/>
      <c r="S19" s="18"/>
      <c r="T19" s="18"/>
      <c r="U19" s="18"/>
      <c r="V19" s="18"/>
      <c r="W19" s="18"/>
      <c r="X19" s="18"/>
      <c r="Y19" s="18"/>
      <c r="Z19" s="20"/>
    </row>
    <row r="20" spans="2:37" ht="15" customHeight="1" x14ac:dyDescent="0.35">
      <c r="B20" s="16">
        <v>6</v>
      </c>
      <c r="C20" s="17" t="s">
        <v>53</v>
      </c>
      <c r="D20" s="18"/>
      <c r="E20" s="18"/>
      <c r="F20" s="18"/>
      <c r="G20" s="19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21"/>
      <c r="S20" s="18"/>
      <c r="T20" s="18"/>
      <c r="U20" s="18"/>
      <c r="V20" s="18"/>
      <c r="W20" s="18"/>
      <c r="X20" s="18"/>
      <c r="Y20" s="18"/>
      <c r="Z20" s="20"/>
    </row>
    <row r="21" spans="2:37" ht="15" customHeight="1" x14ac:dyDescent="0.35">
      <c r="B21" s="16">
        <v>7</v>
      </c>
      <c r="C21" s="17" t="s">
        <v>54</v>
      </c>
      <c r="D21" s="18"/>
      <c r="E21" s="18"/>
      <c r="F21" s="18"/>
      <c r="G21" s="19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21"/>
      <c r="S21" s="18"/>
      <c r="T21" s="18"/>
      <c r="U21" s="18"/>
      <c r="V21" s="18"/>
      <c r="W21" s="18"/>
      <c r="X21" s="18"/>
      <c r="Y21" s="18"/>
      <c r="Z21" s="20"/>
    </row>
    <row r="22" spans="2:37" ht="15" customHeight="1" x14ac:dyDescent="0.35">
      <c r="B22" s="64"/>
      <c r="C22" s="65" t="s">
        <v>55</v>
      </c>
      <c r="D22" s="66"/>
      <c r="E22" s="66"/>
      <c r="F22" s="66"/>
      <c r="G22" s="19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7"/>
      <c r="S22" s="66"/>
      <c r="T22" s="66"/>
      <c r="U22" s="66"/>
      <c r="V22" s="66"/>
      <c r="W22" s="66"/>
      <c r="X22" s="66"/>
      <c r="Y22" s="66"/>
      <c r="Z22" s="20"/>
    </row>
    <row r="23" spans="2:37" ht="15" customHeight="1" x14ac:dyDescent="0.35">
      <c r="B23" s="16">
        <v>8</v>
      </c>
      <c r="C23" s="17" t="s">
        <v>56</v>
      </c>
      <c r="D23" s="18"/>
      <c r="E23" s="18"/>
      <c r="F23" s="18"/>
      <c r="G23" s="19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21"/>
      <c r="S23" s="18"/>
      <c r="T23" s="18"/>
      <c r="U23" s="18"/>
      <c r="V23" s="18"/>
      <c r="W23" s="18"/>
      <c r="X23" s="18"/>
      <c r="Y23" s="18"/>
      <c r="Z23" s="20"/>
    </row>
    <row r="24" spans="2:37" ht="15" customHeight="1" x14ac:dyDescent="0.35">
      <c r="B24" s="16">
        <v>9</v>
      </c>
      <c r="C24" s="17" t="s">
        <v>57</v>
      </c>
      <c r="D24" s="18"/>
      <c r="E24" s="18"/>
      <c r="F24" s="18"/>
      <c r="G24" s="19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21"/>
      <c r="S24" s="18"/>
      <c r="T24" s="18"/>
      <c r="U24" s="18"/>
      <c r="V24" s="18"/>
      <c r="W24" s="18"/>
      <c r="X24" s="18"/>
      <c r="Y24" s="18"/>
      <c r="Z24" s="20"/>
    </row>
    <row r="25" spans="2:37" ht="15" customHeight="1" x14ac:dyDescent="0.35">
      <c r="B25" s="16"/>
      <c r="C25" s="24" t="s">
        <v>58</v>
      </c>
      <c r="D25" s="25"/>
      <c r="E25" s="25"/>
      <c r="F25" s="25"/>
      <c r="G25" s="19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4"/>
      <c r="S25" s="25"/>
      <c r="T25" s="25"/>
      <c r="U25" s="25"/>
      <c r="V25" s="25"/>
      <c r="W25" s="25"/>
      <c r="X25" s="25"/>
      <c r="Y25" s="25"/>
      <c r="Z25" s="20"/>
    </row>
    <row r="26" spans="2:37" ht="15" customHeight="1" x14ac:dyDescent="0.35">
      <c r="B26" s="16"/>
      <c r="C26" s="68" t="s">
        <v>59</v>
      </c>
      <c r="D26" s="69"/>
      <c r="E26" s="69"/>
      <c r="F26" s="69"/>
      <c r="G26" s="1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20"/>
    </row>
    <row r="27" spans="2:37" s="28" customFormat="1" ht="15" customHeight="1" x14ac:dyDescent="0.35">
      <c r="B27" s="29"/>
      <c r="C27" s="30" t="s">
        <v>60</v>
      </c>
      <c r="D27" s="31"/>
      <c r="E27" s="32"/>
      <c r="F27" s="70"/>
      <c r="G27" s="33"/>
      <c r="H27" s="70"/>
      <c r="I27" s="30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2"/>
      <c r="Z27" s="34"/>
      <c r="AJ27" s="35"/>
      <c r="AK27" s="35"/>
    </row>
    <row r="28" spans="2:37" x14ac:dyDescent="0.35">
      <c r="G28" s="34"/>
    </row>
    <row r="31" spans="2:37" x14ac:dyDescent="0.35">
      <c r="C31" s="36" t="s">
        <v>61</v>
      </c>
      <c r="D31" s="31"/>
      <c r="AK31" s="34"/>
    </row>
    <row r="32" spans="2:37" x14ac:dyDescent="0.35">
      <c r="C32" s="1" t="s">
        <v>63</v>
      </c>
      <c r="D32" s="38">
        <f>-R25</f>
        <v>0</v>
      </c>
      <c r="AJ32" s="39"/>
      <c r="AK32" s="40"/>
    </row>
    <row r="33" spans="3:37" x14ac:dyDescent="0.35">
      <c r="C33" s="1" t="s">
        <v>65</v>
      </c>
      <c r="D33" s="38">
        <f>-SUM(S25:X25)</f>
        <v>0</v>
      </c>
      <c r="AJ33" s="39"/>
      <c r="AK33" s="40"/>
    </row>
    <row r="34" spans="3:37" x14ac:dyDescent="0.35">
      <c r="C34" s="42" t="s">
        <v>58</v>
      </c>
      <c r="D34" s="43">
        <f>SUM(D32:D33)</f>
        <v>0</v>
      </c>
      <c r="AJ34" s="39"/>
      <c r="AK34" s="40"/>
    </row>
    <row r="35" spans="3:37" x14ac:dyDescent="0.35">
      <c r="C35" s="1" t="s">
        <v>68</v>
      </c>
      <c r="D35" s="38">
        <f>-I22</f>
        <v>0</v>
      </c>
      <c r="AJ35" s="39"/>
      <c r="AK35" s="40"/>
    </row>
    <row r="36" spans="3:37" x14ac:dyDescent="0.35">
      <c r="C36" s="36" t="s">
        <v>70</v>
      </c>
      <c r="D36" s="45">
        <f>SUM(D34:D35)</f>
        <v>0</v>
      </c>
      <c r="AJ36" s="39"/>
      <c r="AK36" s="40"/>
    </row>
    <row r="51" spans="3:38" s="2" customFormat="1" ht="13.5" customHeight="1" x14ac:dyDescent="0.35">
      <c r="C51" s="1"/>
      <c r="D51" s="1"/>
      <c r="E51" s="1"/>
      <c r="F51" s="1"/>
      <c r="G51" s="35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3"/>
      <c r="AA51" s="1"/>
      <c r="AB51" s="1"/>
      <c r="AC51" s="1"/>
      <c r="AD51" s="1"/>
      <c r="AE51" s="1"/>
      <c r="AF51" s="1"/>
      <c r="AG51" s="1"/>
      <c r="AH51" s="1"/>
      <c r="AI51" s="1"/>
      <c r="AJ51" s="3"/>
      <c r="AK51" s="3"/>
      <c r="AL51" s="1"/>
    </row>
  </sheetData>
  <mergeCells count="5">
    <mergeCell ref="T4:U4"/>
    <mergeCell ref="D6:F6"/>
    <mergeCell ref="H6:I6"/>
    <mergeCell ref="J6:Q6"/>
    <mergeCell ref="R6:Y6"/>
  </mergeCells>
  <pageMargins left="0.32" right="0.2" top="0.984251969" bottom="0.984251969" header="0.5" footer="0.5"/>
  <pageSetup paperSize="9" scale="5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L81"/>
  <sheetViews>
    <sheetView showGridLines="0" showZeros="0" workbookViewId="0">
      <selection activeCell="C8" sqref="C8"/>
    </sheetView>
  </sheetViews>
  <sheetFormatPr defaultColWidth="11" defaultRowHeight="12.9" x14ac:dyDescent="0.35"/>
  <cols>
    <col min="1" max="1" width="3" style="1" customWidth="1"/>
    <col min="2" max="2" width="2.640625" style="2" customWidth="1"/>
    <col min="3" max="3" width="19" style="1" customWidth="1"/>
    <col min="4" max="6" width="6.7109375" style="1" customWidth="1"/>
    <col min="7" max="7" width="1.2109375" style="35" customWidth="1"/>
    <col min="8" max="25" width="5.640625" style="1" customWidth="1"/>
    <col min="26" max="26" width="1.640625" style="3" customWidth="1"/>
    <col min="27" max="27" width="4.35546875" style="1" customWidth="1"/>
    <col min="28" max="29" width="5.640625" style="1" customWidth="1"/>
    <col min="30" max="30" width="20.640625" style="1" customWidth="1"/>
    <col min="31" max="31" width="5.5" style="1" customWidth="1"/>
    <col min="32" max="32" width="5.85546875" style="1" customWidth="1"/>
    <col min="33" max="33" width="8.640625" style="1" customWidth="1"/>
    <col min="34" max="34" width="4" style="1" customWidth="1"/>
    <col min="35" max="35" width="14" style="1" customWidth="1"/>
    <col min="36" max="36" width="11" style="1"/>
    <col min="37" max="38" width="11" style="3"/>
    <col min="39" max="16384" width="11" style="1"/>
  </cols>
  <sheetData>
    <row r="2" spans="2:38" x14ac:dyDescent="0.35">
      <c r="B2" s="4" t="s">
        <v>85</v>
      </c>
    </row>
    <row r="4" spans="2:38" hidden="1" x14ac:dyDescent="0.35">
      <c r="J4" s="1" t="s">
        <v>0</v>
      </c>
      <c r="S4" s="2"/>
      <c r="T4" s="82" t="s">
        <v>1</v>
      </c>
      <c r="U4" s="82"/>
      <c r="V4" s="2"/>
      <c r="W4" s="1" t="s">
        <v>2</v>
      </c>
      <c r="X4" s="1" t="s">
        <v>3</v>
      </c>
    </row>
    <row r="5" spans="2:38" hidden="1" x14ac:dyDescent="0.35">
      <c r="D5" s="5"/>
      <c r="E5" s="5"/>
      <c r="F5" s="5"/>
      <c r="J5" s="5">
        <v>20</v>
      </c>
      <c r="S5" s="6">
        <v>0.45</v>
      </c>
      <c r="T5" s="6">
        <v>0.1</v>
      </c>
      <c r="U5" s="6">
        <v>0.13</v>
      </c>
      <c r="V5" s="6"/>
      <c r="W5" s="7">
        <v>0.3</v>
      </c>
      <c r="X5" s="7">
        <v>0.06</v>
      </c>
    </row>
    <row r="6" spans="2:38" ht="16.5" customHeight="1" x14ac:dyDescent="0.35">
      <c r="B6" s="75"/>
      <c r="C6" s="76" t="s">
        <v>86</v>
      </c>
      <c r="D6" s="83" t="s">
        <v>4</v>
      </c>
      <c r="E6" s="84"/>
      <c r="F6" s="84"/>
      <c r="G6" s="71"/>
      <c r="H6" s="85" t="s">
        <v>5</v>
      </c>
      <c r="I6" s="86"/>
      <c r="J6" s="85" t="s">
        <v>6</v>
      </c>
      <c r="K6" s="87"/>
      <c r="L6" s="87"/>
      <c r="M6" s="87"/>
      <c r="N6" s="87"/>
      <c r="O6" s="87"/>
      <c r="P6" s="87"/>
      <c r="Q6" s="86"/>
      <c r="R6" s="83" t="s">
        <v>7</v>
      </c>
      <c r="S6" s="84"/>
      <c r="T6" s="84"/>
      <c r="U6" s="84"/>
      <c r="V6" s="84"/>
      <c r="W6" s="84"/>
      <c r="X6" s="84"/>
      <c r="Y6" s="88"/>
      <c r="Z6" s="8"/>
      <c r="AA6" s="61" t="s">
        <v>8</v>
      </c>
    </row>
    <row r="7" spans="2:38" s="9" customFormat="1" x14ac:dyDescent="0.35">
      <c r="B7" s="77"/>
      <c r="C7" s="78"/>
      <c r="D7" s="50">
        <v>1200</v>
      </c>
      <c r="E7" s="50">
        <v>1700</v>
      </c>
      <c r="F7" s="51">
        <v>1702</v>
      </c>
      <c r="G7" s="72"/>
      <c r="H7" s="56">
        <v>2000</v>
      </c>
      <c r="I7" s="56">
        <v>2010</v>
      </c>
      <c r="J7" s="56">
        <v>2200</v>
      </c>
      <c r="K7" s="56">
        <v>2380</v>
      </c>
      <c r="L7" s="51">
        <v>2780</v>
      </c>
      <c r="M7" s="51">
        <v>2790</v>
      </c>
      <c r="N7" s="51">
        <v>2930</v>
      </c>
      <c r="O7" s="51">
        <v>2940</v>
      </c>
      <c r="P7" s="51">
        <v>2950</v>
      </c>
      <c r="Q7" s="51">
        <v>2955</v>
      </c>
      <c r="R7" s="56">
        <v>3000</v>
      </c>
      <c r="S7" s="56">
        <v>5000</v>
      </c>
      <c r="T7" s="56">
        <v>5180</v>
      </c>
      <c r="U7" s="56">
        <v>5400</v>
      </c>
      <c r="V7" s="56">
        <v>6000</v>
      </c>
      <c r="W7" s="56">
        <v>7900</v>
      </c>
      <c r="X7" s="56">
        <v>8150</v>
      </c>
      <c r="Y7" s="56">
        <v>8970</v>
      </c>
      <c r="Z7" s="10" t="s">
        <v>9</v>
      </c>
      <c r="AA7" s="49" t="s">
        <v>9</v>
      </c>
      <c r="AK7" s="11"/>
      <c r="AL7" s="11"/>
    </row>
    <row r="8" spans="2:38" s="2" customFormat="1" x14ac:dyDescent="0.35">
      <c r="B8" s="79"/>
      <c r="C8" s="80" t="s">
        <v>90</v>
      </c>
      <c r="D8" s="52" t="s">
        <v>10</v>
      </c>
      <c r="E8" s="53" t="s">
        <v>11</v>
      </c>
      <c r="F8" s="53" t="s">
        <v>11</v>
      </c>
      <c r="G8" s="73"/>
      <c r="H8" s="57" t="s">
        <v>12</v>
      </c>
      <c r="I8" s="57" t="s">
        <v>13</v>
      </c>
      <c r="J8" s="57" t="s">
        <v>14</v>
      </c>
      <c r="K8" s="58" t="s">
        <v>15</v>
      </c>
      <c r="L8" s="59" t="s">
        <v>16</v>
      </c>
      <c r="M8" s="60" t="s">
        <v>17</v>
      </c>
      <c r="N8" s="60" t="s">
        <v>18</v>
      </c>
      <c r="O8" s="60" t="s">
        <v>17</v>
      </c>
      <c r="P8" s="59" t="s">
        <v>19</v>
      </c>
      <c r="Q8" s="60" t="s">
        <v>20</v>
      </c>
      <c r="R8" s="57" t="s">
        <v>21</v>
      </c>
      <c r="S8" s="57" t="s">
        <v>22</v>
      </c>
      <c r="T8" s="57" t="s">
        <v>23</v>
      </c>
      <c r="U8" s="57" t="s">
        <v>24</v>
      </c>
      <c r="V8" s="57" t="s">
        <v>25</v>
      </c>
      <c r="W8" s="57" t="s">
        <v>21</v>
      </c>
      <c r="X8" s="57" t="s">
        <v>26</v>
      </c>
      <c r="Y8" s="57" t="s">
        <v>27</v>
      </c>
      <c r="Z8" s="12"/>
      <c r="AA8" s="60"/>
      <c r="AK8" s="13"/>
      <c r="AL8" s="13"/>
    </row>
    <row r="9" spans="2:38" x14ac:dyDescent="0.35">
      <c r="B9" s="54" t="s">
        <v>82</v>
      </c>
      <c r="C9" s="55" t="s">
        <v>28</v>
      </c>
      <c r="D9" s="53" t="s">
        <v>29</v>
      </c>
      <c r="E9" s="53" t="s">
        <v>30</v>
      </c>
      <c r="F9" s="53" t="s">
        <v>31</v>
      </c>
      <c r="G9" s="74" t="s">
        <v>9</v>
      </c>
      <c r="H9" s="60" t="s">
        <v>32</v>
      </c>
      <c r="I9" s="60" t="s">
        <v>33</v>
      </c>
      <c r="J9" s="60" t="s">
        <v>34</v>
      </c>
      <c r="K9" s="60" t="s">
        <v>35</v>
      </c>
      <c r="L9" s="60" t="s">
        <v>36</v>
      </c>
      <c r="M9" s="60" t="s">
        <v>37</v>
      </c>
      <c r="N9" s="60" t="s">
        <v>31</v>
      </c>
      <c r="O9" s="59" t="s">
        <v>36</v>
      </c>
      <c r="P9" s="59" t="s">
        <v>38</v>
      </c>
      <c r="Q9" s="60" t="s">
        <v>39</v>
      </c>
      <c r="R9" s="60" t="s">
        <v>40</v>
      </c>
      <c r="S9" s="60" t="s">
        <v>39</v>
      </c>
      <c r="T9" s="60" t="s">
        <v>41</v>
      </c>
      <c r="U9" s="60"/>
      <c r="V9" s="60"/>
      <c r="W9" s="59" t="s">
        <v>39</v>
      </c>
      <c r="X9" s="60" t="s">
        <v>39</v>
      </c>
      <c r="Y9" s="60" t="s">
        <v>42</v>
      </c>
      <c r="Z9" s="14" t="s">
        <v>9</v>
      </c>
      <c r="AA9" s="62"/>
    </row>
    <row r="10" spans="2:38" ht="15" customHeight="1" x14ac:dyDescent="0.35">
      <c r="B10" s="63"/>
      <c r="C10" s="26" t="s">
        <v>43</v>
      </c>
      <c r="D10" s="27">
        <v>400</v>
      </c>
      <c r="E10" s="27">
        <v>6</v>
      </c>
      <c r="F10" s="27">
        <v>3</v>
      </c>
      <c r="G10" s="19"/>
      <c r="H10" s="27">
        <v>-120</v>
      </c>
      <c r="I10" s="27"/>
      <c r="J10" s="27">
        <v>-150</v>
      </c>
      <c r="K10" s="27">
        <v>-56.475000000000001</v>
      </c>
      <c r="L10" s="27">
        <v>-4.8</v>
      </c>
      <c r="M10" s="27">
        <v>-10.725</v>
      </c>
      <c r="N10" s="27">
        <v>-10</v>
      </c>
      <c r="O10" s="27">
        <v>-40</v>
      </c>
      <c r="P10" s="27">
        <v>-2</v>
      </c>
      <c r="Q10" s="27">
        <v>-15</v>
      </c>
      <c r="R10" s="27"/>
      <c r="S10" s="27"/>
      <c r="T10" s="27"/>
      <c r="U10" s="27"/>
      <c r="V10" s="27"/>
      <c r="W10" s="27"/>
      <c r="X10" s="27"/>
      <c r="Y10" s="27"/>
      <c r="Z10" s="20"/>
      <c r="AA10" s="15">
        <f t="shared" ref="AA10:AA27" si="0">SUM(D10:Y10)</f>
        <v>1.4210854715202004E-14</v>
      </c>
    </row>
    <row r="11" spans="2:38" ht="15" customHeight="1" x14ac:dyDescent="0.35">
      <c r="B11" s="63"/>
      <c r="C11" s="26" t="s">
        <v>44</v>
      </c>
      <c r="D11" s="27"/>
      <c r="E11" s="27"/>
      <c r="F11" s="27"/>
      <c r="G11" s="19"/>
      <c r="H11" s="27"/>
      <c r="I11" s="27">
        <v>160</v>
      </c>
      <c r="J11" s="27">
        <v>20</v>
      </c>
      <c r="K11" s="27">
        <v>-39.805000000000064</v>
      </c>
      <c r="L11" s="27">
        <v>-1.5449999999999999</v>
      </c>
      <c r="M11" s="27">
        <v>-2</v>
      </c>
      <c r="N11" s="27"/>
      <c r="O11" s="27">
        <v>-5</v>
      </c>
      <c r="P11" s="27"/>
      <c r="Q11" s="27"/>
      <c r="R11" s="26">
        <v>-1000</v>
      </c>
      <c r="S11" s="27">
        <f>-$R11*S5</f>
        <v>450</v>
      </c>
      <c r="T11" s="27">
        <f>+$S11*T5</f>
        <v>45</v>
      </c>
      <c r="U11" s="27">
        <v>64.349999999999994</v>
      </c>
      <c r="V11" s="27"/>
      <c r="W11" s="27">
        <f>-$R11*W5</f>
        <v>300</v>
      </c>
      <c r="X11" s="27">
        <v>9</v>
      </c>
      <c r="Y11" s="27"/>
      <c r="Z11" s="20"/>
      <c r="AA11" s="15">
        <f t="shared" si="0"/>
        <v>0</v>
      </c>
    </row>
    <row r="12" spans="2:38" ht="15" customHeight="1" x14ac:dyDescent="0.35">
      <c r="B12" s="63"/>
      <c r="C12" s="26" t="s">
        <v>45</v>
      </c>
      <c r="D12" s="27">
        <f>SUM(D10:D11)</f>
        <v>400</v>
      </c>
      <c r="E12" s="27">
        <f>SUM(E10:E11)</f>
        <v>6</v>
      </c>
      <c r="F12" s="27">
        <f>SUM(F10:F11)</f>
        <v>3</v>
      </c>
      <c r="G12" s="19"/>
      <c r="H12" s="27">
        <f t="shared" ref="H12:Y12" si="1">SUM(H10:H11)</f>
        <v>-120</v>
      </c>
      <c r="I12" s="27">
        <f t="shared" si="1"/>
        <v>160</v>
      </c>
      <c r="J12" s="27">
        <f t="shared" si="1"/>
        <v>-130</v>
      </c>
      <c r="K12" s="27">
        <f t="shared" si="1"/>
        <v>-96.280000000000058</v>
      </c>
      <c r="L12" s="27">
        <f t="shared" si="1"/>
        <v>-6.3449999999999998</v>
      </c>
      <c r="M12" s="27">
        <f t="shared" si="1"/>
        <v>-12.725</v>
      </c>
      <c r="N12" s="27">
        <f t="shared" si="1"/>
        <v>-10</v>
      </c>
      <c r="O12" s="27">
        <f t="shared" si="1"/>
        <v>-45</v>
      </c>
      <c r="P12" s="27">
        <f t="shared" si="1"/>
        <v>-2</v>
      </c>
      <c r="Q12" s="27">
        <f t="shared" si="1"/>
        <v>-15</v>
      </c>
      <c r="R12" s="26">
        <f t="shared" si="1"/>
        <v>-1000</v>
      </c>
      <c r="S12" s="27">
        <f t="shared" si="1"/>
        <v>450</v>
      </c>
      <c r="T12" s="27">
        <f t="shared" si="1"/>
        <v>45</v>
      </c>
      <c r="U12" s="27">
        <f t="shared" si="1"/>
        <v>64.349999999999994</v>
      </c>
      <c r="V12" s="27">
        <f t="shared" si="1"/>
        <v>0</v>
      </c>
      <c r="W12" s="27">
        <f t="shared" si="1"/>
        <v>300</v>
      </c>
      <c r="X12" s="27">
        <f t="shared" si="1"/>
        <v>9</v>
      </c>
      <c r="Y12" s="27">
        <f t="shared" si="1"/>
        <v>0</v>
      </c>
      <c r="Z12" s="20"/>
      <c r="AA12" s="15">
        <f t="shared" si="0"/>
        <v>0</v>
      </c>
    </row>
    <row r="13" spans="2:38" ht="15" customHeight="1" x14ac:dyDescent="0.35">
      <c r="B13" s="16"/>
      <c r="C13" s="22" t="s">
        <v>46</v>
      </c>
      <c r="D13" s="18"/>
      <c r="E13" s="18"/>
      <c r="F13" s="18"/>
      <c r="G13" s="19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21"/>
      <c r="S13" s="18"/>
      <c r="T13" s="18"/>
      <c r="U13" s="18"/>
      <c r="V13" s="18"/>
      <c r="W13" s="18"/>
      <c r="X13" s="18"/>
      <c r="Y13" s="18"/>
      <c r="Z13" s="20"/>
      <c r="AA13" s="15">
        <f t="shared" si="0"/>
        <v>0</v>
      </c>
    </row>
    <row r="14" spans="2:38" ht="15" customHeight="1" x14ac:dyDescent="0.35">
      <c r="B14" s="16">
        <v>1</v>
      </c>
      <c r="C14" s="17" t="s">
        <v>47</v>
      </c>
      <c r="D14" s="18"/>
      <c r="E14" s="18">
        <v>24</v>
      </c>
      <c r="F14" s="18"/>
      <c r="G14" s="19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21"/>
      <c r="S14" s="18"/>
      <c r="T14" s="18"/>
      <c r="U14" s="18"/>
      <c r="V14" s="18"/>
      <c r="W14" s="18">
        <v>-24</v>
      </c>
      <c r="X14" s="18"/>
      <c r="Y14" s="18"/>
      <c r="Z14" s="20"/>
      <c r="AA14" s="15">
        <f t="shared" si="0"/>
        <v>0</v>
      </c>
    </row>
    <row r="15" spans="2:38" ht="15" customHeight="1" x14ac:dyDescent="0.35">
      <c r="B15" s="16">
        <v>2</v>
      </c>
      <c r="C15" s="17" t="s">
        <v>48</v>
      </c>
      <c r="D15" s="18"/>
      <c r="E15" s="18"/>
      <c r="F15" s="18"/>
      <c r="G15" s="19"/>
      <c r="H15" s="18"/>
      <c r="I15" s="18"/>
      <c r="J15" s="18"/>
      <c r="K15" s="18"/>
      <c r="L15" s="18"/>
      <c r="M15" s="18"/>
      <c r="N15" s="18"/>
      <c r="O15" s="18"/>
      <c r="P15" s="18"/>
      <c r="Q15" s="18">
        <v>7</v>
      </c>
      <c r="R15" s="21"/>
      <c r="S15" s="18"/>
      <c r="T15" s="18"/>
      <c r="U15" s="18"/>
      <c r="V15" s="18"/>
      <c r="W15" s="18">
        <v>-7</v>
      </c>
      <c r="X15" s="18"/>
      <c r="Y15" s="18"/>
      <c r="Z15" s="20"/>
      <c r="AA15" s="15">
        <f t="shared" si="0"/>
        <v>0</v>
      </c>
    </row>
    <row r="16" spans="2:38" ht="15" customHeight="1" x14ac:dyDescent="0.35">
      <c r="B16" s="16">
        <v>3</v>
      </c>
      <c r="C16" s="17" t="s">
        <v>49</v>
      </c>
      <c r="D16" s="18"/>
      <c r="E16" s="23"/>
      <c r="F16" s="18">
        <v>1</v>
      </c>
      <c r="G16" s="19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21"/>
      <c r="S16" s="18">
        <v>-1</v>
      </c>
      <c r="T16" s="18"/>
      <c r="U16" s="18"/>
      <c r="V16" s="18"/>
      <c r="W16" s="23"/>
      <c r="X16" s="18"/>
      <c r="Y16" s="18"/>
      <c r="Z16" s="20"/>
      <c r="AA16" s="15">
        <f t="shared" si="0"/>
        <v>0</v>
      </c>
    </row>
    <row r="17" spans="2:38" ht="15" customHeight="1" x14ac:dyDescent="0.35">
      <c r="B17" s="16">
        <v>3</v>
      </c>
      <c r="C17" s="17" t="s">
        <v>50</v>
      </c>
      <c r="D17" s="18"/>
      <c r="E17" s="23"/>
      <c r="F17" s="18"/>
      <c r="G17" s="19"/>
      <c r="H17" s="18"/>
      <c r="I17" s="18"/>
      <c r="J17" s="18"/>
      <c r="K17" s="18"/>
      <c r="L17" s="18"/>
      <c r="M17" s="18"/>
      <c r="N17" s="18">
        <v>-2</v>
      </c>
      <c r="O17" s="18"/>
      <c r="P17" s="18"/>
      <c r="Q17" s="18"/>
      <c r="R17" s="21"/>
      <c r="S17" s="18">
        <v>2</v>
      </c>
      <c r="T17" s="18"/>
      <c r="U17" s="18"/>
      <c r="V17" s="18"/>
      <c r="W17" s="23"/>
      <c r="X17" s="18"/>
      <c r="Y17" s="18"/>
      <c r="Z17" s="20"/>
      <c r="AA17" s="15">
        <f t="shared" si="0"/>
        <v>0</v>
      </c>
    </row>
    <row r="18" spans="2:38" ht="15" customHeight="1" x14ac:dyDescent="0.35">
      <c r="B18" s="16">
        <v>4</v>
      </c>
      <c r="C18" s="17" t="s">
        <v>51</v>
      </c>
      <c r="D18" s="18"/>
      <c r="E18" s="18"/>
      <c r="F18" s="18"/>
      <c r="G18" s="19"/>
      <c r="H18" s="18"/>
      <c r="I18" s="18"/>
      <c r="J18" s="18"/>
      <c r="K18" s="18"/>
      <c r="L18" s="18"/>
      <c r="M18" s="18"/>
      <c r="N18" s="18"/>
      <c r="O18" s="18">
        <f>-T18</f>
        <v>-9.1199999999999974</v>
      </c>
      <c r="P18" s="18"/>
      <c r="Q18" s="18"/>
      <c r="R18" s="21"/>
      <c r="S18" s="18"/>
      <c r="T18" s="18">
        <f>+F46</f>
        <v>9.1199999999999974</v>
      </c>
      <c r="U18" s="23"/>
      <c r="V18" s="18"/>
      <c r="W18" s="18"/>
      <c r="X18" s="18"/>
      <c r="Y18" s="18"/>
      <c r="Z18" s="20"/>
      <c r="AA18" s="15">
        <f t="shared" si="0"/>
        <v>0</v>
      </c>
    </row>
    <row r="19" spans="2:38" ht="15" customHeight="1" x14ac:dyDescent="0.35">
      <c r="B19" s="16">
        <v>5</v>
      </c>
      <c r="C19" s="17" t="s">
        <v>52</v>
      </c>
      <c r="D19" s="18"/>
      <c r="E19" s="18"/>
      <c r="F19" s="18"/>
      <c r="G19" s="19"/>
      <c r="H19" s="18"/>
      <c r="I19" s="18"/>
      <c r="J19" s="18"/>
      <c r="K19" s="18"/>
      <c r="L19" s="18">
        <f>-F57</f>
        <v>-1.2859199999999991</v>
      </c>
      <c r="M19" s="18">
        <f>-F59</f>
        <v>-5.5860000000000039</v>
      </c>
      <c r="N19" s="18"/>
      <c r="O19" s="18"/>
      <c r="P19" s="18"/>
      <c r="Q19" s="18"/>
      <c r="R19" s="21"/>
      <c r="S19" s="18"/>
      <c r="T19" s="18"/>
      <c r="U19" s="18">
        <f>+F53</f>
        <v>6.8719200000000029</v>
      </c>
      <c r="V19" s="18"/>
      <c r="W19" s="18"/>
      <c r="X19" s="18"/>
      <c r="Y19" s="18"/>
      <c r="Z19" s="20"/>
      <c r="AA19" s="15">
        <f t="shared" si="0"/>
        <v>0</v>
      </c>
    </row>
    <row r="20" spans="2:38" ht="15" customHeight="1" x14ac:dyDescent="0.35">
      <c r="B20" s="16">
        <v>6</v>
      </c>
      <c r="C20" s="17" t="s">
        <v>53</v>
      </c>
      <c r="D20" s="18"/>
      <c r="E20" s="18"/>
      <c r="F20" s="18"/>
      <c r="G20" s="19"/>
      <c r="H20" s="18"/>
      <c r="I20" s="18"/>
      <c r="J20" s="18"/>
      <c r="K20" s="18"/>
      <c r="L20" s="18"/>
      <c r="M20" s="18"/>
      <c r="N20" s="18"/>
      <c r="O20" s="18"/>
      <c r="P20" s="18">
        <f>+H64</f>
        <v>0.70000000000000018</v>
      </c>
      <c r="Q20" s="18"/>
      <c r="R20" s="21"/>
      <c r="S20" s="18"/>
      <c r="T20" s="18"/>
      <c r="U20" s="18"/>
      <c r="V20" s="18"/>
      <c r="W20" s="18"/>
      <c r="X20" s="18">
        <f>-P20</f>
        <v>-0.70000000000000018</v>
      </c>
      <c r="Y20" s="18"/>
      <c r="Z20" s="20"/>
      <c r="AA20" s="15">
        <f t="shared" si="0"/>
        <v>0</v>
      </c>
    </row>
    <row r="21" spans="2:38" ht="15" customHeight="1" x14ac:dyDescent="0.35">
      <c r="B21" s="16">
        <v>7</v>
      </c>
      <c r="C21" s="17" t="s">
        <v>54</v>
      </c>
      <c r="D21" s="18">
        <v>-60</v>
      </c>
      <c r="E21" s="18"/>
      <c r="F21" s="18"/>
      <c r="G21" s="19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21"/>
      <c r="S21" s="18"/>
      <c r="T21" s="18"/>
      <c r="U21" s="18"/>
      <c r="V21" s="18">
        <v>60</v>
      </c>
      <c r="W21" s="18"/>
      <c r="X21" s="18"/>
      <c r="Y21" s="18"/>
      <c r="Z21" s="20"/>
      <c r="AA21" s="15">
        <f t="shared" si="0"/>
        <v>0</v>
      </c>
    </row>
    <row r="22" spans="2:38" ht="15" customHeight="1" x14ac:dyDescent="0.35">
      <c r="B22" s="64"/>
      <c r="C22" s="65" t="s">
        <v>55</v>
      </c>
      <c r="D22" s="66">
        <f>SUM(D12:D21)</f>
        <v>340</v>
      </c>
      <c r="E22" s="66">
        <f>SUM(E12:E21)</f>
        <v>30</v>
      </c>
      <c r="F22" s="66">
        <f>SUM(F12:F21)</f>
        <v>4</v>
      </c>
      <c r="G22" s="19"/>
      <c r="H22" s="66">
        <f t="shared" ref="H22:Y22" si="2">SUM(H12:H21)</f>
        <v>-120</v>
      </c>
      <c r="I22" s="66">
        <f t="shared" si="2"/>
        <v>160</v>
      </c>
      <c r="J22" s="66">
        <f t="shared" si="2"/>
        <v>-130</v>
      </c>
      <c r="K22" s="66">
        <f t="shared" si="2"/>
        <v>-96.280000000000058</v>
      </c>
      <c r="L22" s="66">
        <f t="shared" si="2"/>
        <v>-7.6309199999999988</v>
      </c>
      <c r="M22" s="66">
        <f t="shared" si="2"/>
        <v>-18.311000000000003</v>
      </c>
      <c r="N22" s="66">
        <f t="shared" si="2"/>
        <v>-12</v>
      </c>
      <c r="O22" s="66">
        <f t="shared" si="2"/>
        <v>-54.12</v>
      </c>
      <c r="P22" s="66">
        <f t="shared" si="2"/>
        <v>-1.2999999999999998</v>
      </c>
      <c r="Q22" s="66">
        <f t="shared" si="2"/>
        <v>-8</v>
      </c>
      <c r="R22" s="67">
        <f t="shared" si="2"/>
        <v>-1000</v>
      </c>
      <c r="S22" s="66">
        <f t="shared" si="2"/>
        <v>451</v>
      </c>
      <c r="T22" s="66">
        <f t="shared" si="2"/>
        <v>54.12</v>
      </c>
      <c r="U22" s="66">
        <f t="shared" si="2"/>
        <v>71.221919999999997</v>
      </c>
      <c r="V22" s="66">
        <f t="shared" si="2"/>
        <v>60</v>
      </c>
      <c r="W22" s="66">
        <f t="shared" si="2"/>
        <v>269</v>
      </c>
      <c r="X22" s="66">
        <f t="shared" si="2"/>
        <v>8.3000000000000007</v>
      </c>
      <c r="Y22" s="66">
        <f t="shared" si="2"/>
        <v>0</v>
      </c>
      <c r="Z22" s="20"/>
      <c r="AA22" s="15">
        <f t="shared" si="0"/>
        <v>-1.0658141036401503E-14</v>
      </c>
    </row>
    <row r="23" spans="2:38" ht="15" customHeight="1" x14ac:dyDescent="0.35">
      <c r="B23" s="16">
        <v>8</v>
      </c>
      <c r="C23" s="17" t="s">
        <v>56</v>
      </c>
      <c r="D23" s="18"/>
      <c r="E23" s="18"/>
      <c r="F23" s="18"/>
      <c r="G23" s="19"/>
      <c r="H23" s="18">
        <f>-I23</f>
        <v>160</v>
      </c>
      <c r="I23" s="18">
        <f>-I22</f>
        <v>-160</v>
      </c>
      <c r="J23" s="18"/>
      <c r="K23" s="18"/>
      <c r="L23" s="18"/>
      <c r="M23" s="18"/>
      <c r="N23" s="18"/>
      <c r="O23" s="18"/>
      <c r="P23" s="18"/>
      <c r="Q23" s="18"/>
      <c r="R23" s="21"/>
      <c r="S23" s="18"/>
      <c r="T23" s="18"/>
      <c r="U23" s="18"/>
      <c r="V23" s="18"/>
      <c r="W23" s="18"/>
      <c r="X23" s="18"/>
      <c r="Y23" s="18"/>
      <c r="Z23" s="20"/>
      <c r="AA23" s="15">
        <f t="shared" si="0"/>
        <v>0</v>
      </c>
    </row>
    <row r="24" spans="2:38" ht="15" customHeight="1" x14ac:dyDescent="0.35">
      <c r="B24" s="16">
        <v>9</v>
      </c>
      <c r="C24" s="17" t="s">
        <v>57</v>
      </c>
      <c r="D24" s="18"/>
      <c r="E24" s="18"/>
      <c r="F24" s="18"/>
      <c r="G24" s="19"/>
      <c r="H24" s="18">
        <f>-Y24</f>
        <v>-86.358080000000086</v>
      </c>
      <c r="I24" s="18"/>
      <c r="J24" s="18"/>
      <c r="K24" s="18"/>
      <c r="L24" s="18"/>
      <c r="M24" s="18"/>
      <c r="N24" s="18"/>
      <c r="O24" s="18"/>
      <c r="P24" s="18"/>
      <c r="Q24" s="18"/>
      <c r="R24" s="21"/>
      <c r="S24" s="18"/>
      <c r="T24" s="18"/>
      <c r="U24" s="18"/>
      <c r="V24" s="18"/>
      <c r="W24" s="18"/>
      <c r="X24" s="18"/>
      <c r="Y24" s="18">
        <f>+D34</f>
        <v>86.358080000000086</v>
      </c>
      <c r="Z24" s="20"/>
      <c r="AA24" s="15">
        <f t="shared" si="0"/>
        <v>0</v>
      </c>
    </row>
    <row r="25" spans="2:38" ht="15" customHeight="1" x14ac:dyDescent="0.35">
      <c r="B25" s="16"/>
      <c r="C25" s="24" t="s">
        <v>58</v>
      </c>
      <c r="D25" s="25"/>
      <c r="E25" s="25"/>
      <c r="F25" s="25"/>
      <c r="G25" s="19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4">
        <f>SUM(R22:R24)</f>
        <v>-1000</v>
      </c>
      <c r="S25" s="25">
        <f t="shared" ref="S25:Y25" si="3">SUM(S22:S24)</f>
        <v>451</v>
      </c>
      <c r="T25" s="25">
        <f t="shared" si="3"/>
        <v>54.12</v>
      </c>
      <c r="U25" s="25">
        <f t="shared" si="3"/>
        <v>71.221919999999997</v>
      </c>
      <c r="V25" s="25">
        <f t="shared" si="3"/>
        <v>60</v>
      </c>
      <c r="W25" s="25">
        <f t="shared" si="3"/>
        <v>269</v>
      </c>
      <c r="X25" s="25">
        <f t="shared" si="3"/>
        <v>8.3000000000000007</v>
      </c>
      <c r="Y25" s="25">
        <f t="shared" si="3"/>
        <v>86.358080000000086</v>
      </c>
      <c r="Z25" s="20"/>
      <c r="AA25" s="15">
        <f t="shared" si="0"/>
        <v>0</v>
      </c>
    </row>
    <row r="26" spans="2:38" ht="15" customHeight="1" x14ac:dyDescent="0.35">
      <c r="B26" s="16"/>
      <c r="C26" s="68" t="s">
        <v>59</v>
      </c>
      <c r="D26" s="69">
        <f>SUM(D22:D24)</f>
        <v>340</v>
      </c>
      <c r="E26" s="69">
        <f>SUM(E22:E24)</f>
        <v>30</v>
      </c>
      <c r="F26" s="69">
        <f>SUM(F22:F24)</f>
        <v>4</v>
      </c>
      <c r="G26" s="19"/>
      <c r="H26" s="69">
        <f t="shared" ref="H26:Q26" si="4">SUM(H22:H24)</f>
        <v>-46.358080000000086</v>
      </c>
      <c r="I26" s="69">
        <f t="shared" si="4"/>
        <v>0</v>
      </c>
      <c r="J26" s="69">
        <f t="shared" si="4"/>
        <v>-130</v>
      </c>
      <c r="K26" s="69">
        <f t="shared" si="4"/>
        <v>-96.280000000000058</v>
      </c>
      <c r="L26" s="69">
        <f t="shared" si="4"/>
        <v>-7.6309199999999988</v>
      </c>
      <c r="M26" s="69">
        <f t="shared" si="4"/>
        <v>-18.311000000000003</v>
      </c>
      <c r="N26" s="69">
        <f t="shared" si="4"/>
        <v>-12</v>
      </c>
      <c r="O26" s="69">
        <f t="shared" si="4"/>
        <v>-54.12</v>
      </c>
      <c r="P26" s="69">
        <f t="shared" si="4"/>
        <v>-1.2999999999999998</v>
      </c>
      <c r="Q26" s="69">
        <f t="shared" si="4"/>
        <v>-8</v>
      </c>
      <c r="R26" s="69"/>
      <c r="S26" s="69"/>
      <c r="T26" s="69"/>
      <c r="U26" s="69"/>
      <c r="V26" s="69"/>
      <c r="W26" s="69"/>
      <c r="X26" s="69"/>
      <c r="Y26" s="69"/>
      <c r="Z26" s="20"/>
      <c r="AA26" s="15">
        <f t="shared" si="0"/>
        <v>-1.5187850976872141E-13</v>
      </c>
    </row>
    <row r="27" spans="2:38" s="28" customFormat="1" ht="15" customHeight="1" x14ac:dyDescent="0.35">
      <c r="B27" s="29"/>
      <c r="C27" s="30" t="s">
        <v>60</v>
      </c>
      <c r="D27" s="31"/>
      <c r="E27" s="32"/>
      <c r="F27" s="70">
        <f>SUM(D26:F26)</f>
        <v>374</v>
      </c>
      <c r="G27" s="33"/>
      <c r="H27" s="70">
        <f>SUM(H26:Q26)</f>
        <v>-374.00000000000017</v>
      </c>
      <c r="I27" s="30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2"/>
      <c r="Z27" s="34"/>
      <c r="AA27" s="15">
        <f t="shared" si="0"/>
        <v>0</v>
      </c>
      <c r="AK27" s="35"/>
      <c r="AL27" s="35"/>
    </row>
    <row r="28" spans="2:38" x14ac:dyDescent="0.35">
      <c r="G28" s="34"/>
    </row>
    <row r="31" spans="2:38" x14ac:dyDescent="0.35">
      <c r="C31" s="36" t="s">
        <v>61</v>
      </c>
      <c r="D31" s="31"/>
      <c r="AL31" s="34"/>
    </row>
    <row r="32" spans="2:38" x14ac:dyDescent="0.35">
      <c r="C32" s="1" t="s">
        <v>63</v>
      </c>
      <c r="D32" s="38">
        <f>-R25</f>
        <v>1000</v>
      </c>
      <c r="AK32" s="39"/>
      <c r="AL32" s="40"/>
    </row>
    <row r="33" spans="2:38" x14ac:dyDescent="0.35">
      <c r="C33" s="1" t="s">
        <v>65</v>
      </c>
      <c r="D33" s="38">
        <f>-SUM(S25:X25)</f>
        <v>-913.64191999999991</v>
      </c>
      <c r="AK33" s="39"/>
      <c r="AL33" s="40"/>
    </row>
    <row r="34" spans="2:38" x14ac:dyDescent="0.35">
      <c r="C34" s="42" t="s">
        <v>58</v>
      </c>
      <c r="D34" s="43">
        <f>SUM(D32:D33)</f>
        <v>86.358080000000086</v>
      </c>
      <c r="AK34" s="39"/>
      <c r="AL34" s="40"/>
    </row>
    <row r="35" spans="2:38" x14ac:dyDescent="0.35">
      <c r="C35" s="1" t="s">
        <v>68</v>
      </c>
      <c r="D35" s="38">
        <f>-I22</f>
        <v>-160</v>
      </c>
      <c r="AK35" s="39"/>
      <c r="AL35" s="40"/>
    </row>
    <row r="36" spans="2:38" x14ac:dyDescent="0.35">
      <c r="C36" s="36" t="s">
        <v>70</v>
      </c>
      <c r="D36" s="45">
        <f>SUM(D34:D35)</f>
        <v>-73.641919999999914</v>
      </c>
      <c r="AK36" s="39"/>
      <c r="AL36" s="40"/>
    </row>
    <row r="37" spans="2:38" x14ac:dyDescent="0.35">
      <c r="B37" s="81"/>
      <c r="C37" s="3"/>
      <c r="D37" s="39"/>
      <c r="AK37" s="39"/>
      <c r="AL37" s="40"/>
    </row>
    <row r="38" spans="2:38" x14ac:dyDescent="0.35">
      <c r="B38" s="81">
        <v>1</v>
      </c>
      <c r="C38" s="1" t="s">
        <v>88</v>
      </c>
      <c r="G38" s="34"/>
    </row>
    <row r="39" spans="2:38" x14ac:dyDescent="0.35">
      <c r="B39" s="81"/>
      <c r="G39" s="34"/>
    </row>
    <row r="40" spans="2:38" x14ac:dyDescent="0.35">
      <c r="B40" s="81">
        <v>2</v>
      </c>
      <c r="C40" s="1" t="s">
        <v>89</v>
      </c>
      <c r="G40" s="34"/>
    </row>
    <row r="42" spans="2:38" x14ac:dyDescent="0.35">
      <c r="B42" s="2">
        <v>4</v>
      </c>
      <c r="C42" s="37" t="s">
        <v>62</v>
      </c>
      <c r="D42" s="3"/>
      <c r="E42" s="3"/>
      <c r="F42" s="3"/>
      <c r="G42" s="3"/>
    </row>
    <row r="43" spans="2:38" x14ac:dyDescent="0.35">
      <c r="C43" s="3" t="s">
        <v>64</v>
      </c>
      <c r="E43" s="3"/>
      <c r="F43" s="39">
        <f>+S22</f>
        <v>451</v>
      </c>
      <c r="G43" s="3"/>
    </row>
    <row r="44" spans="2:38" x14ac:dyDescent="0.35">
      <c r="C44" s="3" t="s">
        <v>66</v>
      </c>
      <c r="D44" s="39">
        <f>+F43</f>
        <v>451</v>
      </c>
      <c r="E44" s="3">
        <v>0.12</v>
      </c>
      <c r="F44" s="41">
        <f>+D44*E44</f>
        <v>54.12</v>
      </c>
      <c r="G44" s="3"/>
    </row>
    <row r="45" spans="2:38" x14ac:dyDescent="0.35">
      <c r="C45" s="3" t="s">
        <v>67</v>
      </c>
      <c r="D45" s="3"/>
      <c r="E45" s="3"/>
      <c r="F45" s="39">
        <f>+O12</f>
        <v>-45</v>
      </c>
      <c r="G45" s="3"/>
    </row>
    <row r="46" spans="2:38" x14ac:dyDescent="0.35">
      <c r="C46" s="1" t="s">
        <v>69</v>
      </c>
      <c r="F46" s="44">
        <f>SUM(F44:F45)</f>
        <v>9.1199999999999974</v>
      </c>
      <c r="G46" s="1"/>
    </row>
    <row r="47" spans="2:38" x14ac:dyDescent="0.35">
      <c r="G47" s="1"/>
    </row>
    <row r="48" spans="2:38" x14ac:dyDescent="0.35">
      <c r="B48" s="2">
        <v>5</v>
      </c>
      <c r="C48" s="46" t="s">
        <v>71</v>
      </c>
      <c r="D48" s="1" t="s">
        <v>72</v>
      </c>
      <c r="E48" s="1" t="s">
        <v>80</v>
      </c>
      <c r="F48" s="1" t="s">
        <v>73</v>
      </c>
      <c r="G48" s="1"/>
    </row>
    <row r="49" spans="2:8" x14ac:dyDescent="0.35">
      <c r="C49" s="1" t="s">
        <v>74</v>
      </c>
      <c r="D49" s="38">
        <f>+F43</f>
        <v>451</v>
      </c>
      <c r="E49" s="38">
        <f>+F44</f>
        <v>54.12</v>
      </c>
      <c r="F49" s="38">
        <f>SUM(D49:E49)</f>
        <v>505.12</v>
      </c>
      <c r="G49" s="1"/>
    </row>
    <row r="50" spans="2:8" x14ac:dyDescent="0.35">
      <c r="D50" s="38"/>
      <c r="E50" s="38"/>
      <c r="F50" s="38"/>
      <c r="G50" s="1"/>
    </row>
    <row r="51" spans="2:8" x14ac:dyDescent="0.35">
      <c r="C51" s="1" t="s">
        <v>75</v>
      </c>
      <c r="D51" s="38">
        <f>+F49</f>
        <v>505.12</v>
      </c>
      <c r="E51" s="1">
        <v>0.14099999999999999</v>
      </c>
      <c r="F51" s="38">
        <f>+D51*E51</f>
        <v>71.221919999999997</v>
      </c>
      <c r="G51" s="1"/>
    </row>
    <row r="52" spans="2:8" x14ac:dyDescent="0.35">
      <c r="C52" s="1" t="s">
        <v>76</v>
      </c>
      <c r="F52" s="38">
        <f>-U12</f>
        <v>-64.349999999999994</v>
      </c>
      <c r="G52" s="1"/>
    </row>
    <row r="53" spans="2:8" x14ac:dyDescent="0.35">
      <c r="C53" s="1" t="s">
        <v>69</v>
      </c>
      <c r="F53" s="44">
        <f>SUM(F51:F52)</f>
        <v>6.8719200000000029</v>
      </c>
      <c r="G53" s="1"/>
    </row>
    <row r="54" spans="2:8" x14ac:dyDescent="0.35">
      <c r="G54" s="1"/>
    </row>
    <row r="55" spans="2:8" x14ac:dyDescent="0.35">
      <c r="C55" s="1" t="s">
        <v>77</v>
      </c>
      <c r="D55" s="47">
        <f>+F44</f>
        <v>54.12</v>
      </c>
      <c r="E55" s="1">
        <v>0.14099999999999999</v>
      </c>
      <c r="F55" s="38">
        <f>+D55*E55</f>
        <v>7.6309199999999988</v>
      </c>
      <c r="G55" s="1"/>
    </row>
    <row r="56" spans="2:8" x14ac:dyDescent="0.35">
      <c r="C56" s="1" t="s">
        <v>67</v>
      </c>
      <c r="F56" s="38">
        <f>+L12</f>
        <v>-6.3449999999999998</v>
      </c>
      <c r="G56" s="1"/>
    </row>
    <row r="57" spans="2:8" x14ac:dyDescent="0.35">
      <c r="C57" s="1" t="s">
        <v>69</v>
      </c>
      <c r="F57" s="44">
        <f>SUM(F55:F56)</f>
        <v>1.2859199999999991</v>
      </c>
      <c r="G57" s="1"/>
    </row>
    <row r="58" spans="2:8" x14ac:dyDescent="0.35">
      <c r="G58" s="1"/>
    </row>
    <row r="59" spans="2:8" x14ac:dyDescent="0.35">
      <c r="B59" s="1"/>
      <c r="C59" s="1" t="s">
        <v>78</v>
      </c>
      <c r="D59" s="47">
        <f>+F53</f>
        <v>6.8719200000000029</v>
      </c>
      <c r="E59" s="47">
        <f>-F57</f>
        <v>-1.2859199999999991</v>
      </c>
      <c r="F59" s="48">
        <f>SUM(D59:E59)</f>
        <v>5.5860000000000039</v>
      </c>
      <c r="G59" s="1"/>
    </row>
    <row r="60" spans="2:8" x14ac:dyDescent="0.35">
      <c r="G60" s="1"/>
    </row>
    <row r="61" spans="2:8" x14ac:dyDescent="0.35">
      <c r="G61" s="1"/>
    </row>
    <row r="62" spans="2:8" x14ac:dyDescent="0.35">
      <c r="B62" s="2">
        <v>6</v>
      </c>
      <c r="C62" s="1" t="s">
        <v>79</v>
      </c>
      <c r="D62" s="38">
        <f>-J26</f>
        <v>130</v>
      </c>
      <c r="E62" s="7">
        <v>0.06</v>
      </c>
      <c r="F62" s="1">
        <f>2/12</f>
        <v>0.16666666666666666</v>
      </c>
      <c r="G62" s="1">
        <f>+D62*E62*F62</f>
        <v>1.2999999999999998</v>
      </c>
      <c r="H62" s="1">
        <f>+D62*E62*F62</f>
        <v>1.2999999999999998</v>
      </c>
    </row>
    <row r="63" spans="2:8" x14ac:dyDescent="0.35">
      <c r="C63" s="1" t="s">
        <v>83</v>
      </c>
      <c r="H63" s="38">
        <f>-P12</f>
        <v>2</v>
      </c>
    </row>
    <row r="64" spans="2:8" x14ac:dyDescent="0.35">
      <c r="C64" s="1" t="s">
        <v>84</v>
      </c>
      <c r="H64" s="45">
        <f>+H63-H62</f>
        <v>0.70000000000000018</v>
      </c>
    </row>
    <row r="65" spans="3:3" x14ac:dyDescent="0.35">
      <c r="C65" s="1" t="s">
        <v>81</v>
      </c>
    </row>
    <row r="81" ht="13.5" customHeight="1" x14ac:dyDescent="0.35"/>
  </sheetData>
  <mergeCells count="5">
    <mergeCell ref="T4:U4"/>
    <mergeCell ref="D6:F6"/>
    <mergeCell ref="H6:I6"/>
    <mergeCell ref="J6:Q6"/>
    <mergeCell ref="R6:Y6"/>
  </mergeCells>
  <pageMargins left="0.32" right="0.2" top="0.984251969" bottom="0.984251969" header="0.5" footer="0.5"/>
  <pageSetup paperSize="9" scale="5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3-17 Skjema</vt:lpstr>
      <vt:lpstr>3-17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2016-02-11T09:38:21Z</dcterms:created>
  <dcterms:modified xsi:type="dcterms:W3CDTF">2017-10-04T07:12:37Z</dcterms:modified>
</cp:coreProperties>
</file>